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Model 6.2 - ModelRisk" sheetId="1" r:id="rId1"/>
    <sheet name="ModelRiskSYS1" sheetId="4" state="hidden" r:id="rId2"/>
  </sheets>
  <definedNames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V36" i="1" l="1"/>
  <c r="H27" i="1"/>
  <c r="E16" i="1"/>
  <c r="E11" i="1"/>
  <c r="E26" i="1"/>
  <c r="E25" i="1"/>
  <c r="E10" i="1"/>
  <c r="E17" i="1" l="1"/>
  <c r="H19" i="1"/>
  <c r="G12" i="1"/>
  <c r="G10" i="1"/>
  <c r="G25" i="1"/>
  <c r="AR19" i="1" l="1"/>
  <c r="AQ19" i="1"/>
  <c r="AP19" i="1"/>
  <c r="AO19" i="1"/>
  <c r="AN19" i="1"/>
  <c r="AM19" i="1"/>
  <c r="AL19" i="1"/>
  <c r="AK19" i="1"/>
  <c r="AJ19" i="1"/>
  <c r="AI19" i="1"/>
  <c r="EX12" i="1"/>
  <c r="EW12" i="1"/>
  <c r="EV12" i="1"/>
  <c r="EU12" i="1"/>
  <c r="ET12" i="1"/>
  <c r="ES12" i="1"/>
  <c r="ER12" i="1"/>
  <c r="EQ12" i="1"/>
  <c r="EP12" i="1"/>
  <c r="EO12" i="1"/>
  <c r="EX10" i="1"/>
  <c r="EW10" i="1"/>
  <c r="EV10" i="1"/>
  <c r="EU10" i="1"/>
  <c r="ET10" i="1"/>
  <c r="ES10" i="1"/>
  <c r="ER10" i="1"/>
  <c r="EQ10" i="1"/>
  <c r="EP10" i="1"/>
  <c r="EO10" i="1"/>
  <c r="H25" i="1" l="1"/>
  <c r="G26" i="1" l="1"/>
  <c r="H10" i="1"/>
  <c r="W36" i="1"/>
  <c r="X36" i="1" s="1"/>
  <c r="Y36" i="1" s="1"/>
  <c r="Z36" i="1" s="1"/>
  <c r="AA36" i="1" s="1"/>
  <c r="AB36" i="1" s="1"/>
  <c r="AC36" i="1" s="1"/>
  <c r="AD36" i="1" s="1"/>
  <c r="AE36" i="1" s="1"/>
  <c r="H26" i="1" l="1"/>
  <c r="G18" i="1"/>
  <c r="G11" i="1"/>
  <c r="EU11" i="1" s="1"/>
  <c r="EM10" i="1"/>
  <c r="EL10" i="1"/>
  <c r="EK10" i="1"/>
  <c r="EG10" i="1"/>
  <c r="EJ10" i="1"/>
  <c r="EF10" i="1"/>
  <c r="EI10" i="1"/>
  <c r="EE10" i="1"/>
  <c r="EH10" i="1"/>
  <c r="ED10" i="1"/>
  <c r="CT10" i="1"/>
  <c r="CP10" i="1"/>
  <c r="CL10" i="1"/>
  <c r="CS10" i="1"/>
  <c r="CO10" i="1"/>
  <c r="CR10" i="1"/>
  <c r="CN10" i="1"/>
  <c r="CU10" i="1"/>
  <c r="CQ10" i="1"/>
  <c r="CM10" i="1"/>
  <c r="BW10" i="1"/>
  <c r="BS10" i="1"/>
  <c r="BV10" i="1"/>
  <c r="BR10" i="1"/>
  <c r="BY10" i="1"/>
  <c r="BU10" i="1"/>
  <c r="BQ10" i="1"/>
  <c r="BX10" i="1"/>
  <c r="BT10" i="1"/>
  <c r="BP10" i="1"/>
  <c r="BF10" i="1"/>
  <c r="BM10" i="1"/>
  <c r="BI10" i="1"/>
  <c r="BE10" i="1"/>
  <c r="BG10" i="1"/>
  <c r="BJ10" i="1"/>
  <c r="BL10" i="1"/>
  <c r="BH10" i="1"/>
  <c r="BK10" i="1"/>
  <c r="BN10" i="1"/>
  <c r="CJ10" i="1"/>
  <c r="CF10" i="1"/>
  <c r="CB10" i="1"/>
  <c r="CI10" i="1"/>
  <c r="CE10" i="1"/>
  <c r="CA10" i="1"/>
  <c r="CH10" i="1"/>
  <c r="CD10" i="1"/>
  <c r="CG10" i="1"/>
  <c r="CC10" i="1"/>
  <c r="DX10" i="1"/>
  <c r="EA10" i="1"/>
  <c r="DS10" i="1"/>
  <c r="DZ10" i="1"/>
  <c r="DV10" i="1"/>
  <c r="DY10" i="1"/>
  <c r="DU10" i="1"/>
  <c r="EB10" i="1"/>
  <c r="DT10" i="1"/>
  <c r="DW10" i="1"/>
  <c r="DF10" i="1"/>
  <c r="DB10" i="1"/>
  <c r="CX10" i="1"/>
  <c r="DE10" i="1"/>
  <c r="DA10" i="1"/>
  <c r="CW10" i="1"/>
  <c r="DD10" i="1"/>
  <c r="CZ10" i="1"/>
  <c r="DC10" i="1"/>
  <c r="CY10" i="1"/>
  <c r="AO10" i="1"/>
  <c r="AK10" i="1"/>
  <c r="AQ10" i="1"/>
  <c r="AI10" i="1"/>
  <c r="AP10" i="1"/>
  <c r="AR10" i="1"/>
  <c r="AN10" i="1"/>
  <c r="AJ10" i="1"/>
  <c r="AM10" i="1"/>
  <c r="AL10" i="1"/>
  <c r="E12" i="1"/>
  <c r="H18" i="1" l="1"/>
  <c r="EM18" i="1" s="1"/>
  <c r="EW18" i="1"/>
  <c r="ES18" i="1"/>
  <c r="EO18" i="1"/>
  <c r="EP18" i="1"/>
  <c r="EV18" i="1"/>
  <c r="ER18" i="1"/>
  <c r="EU18" i="1"/>
  <c r="EQ18" i="1"/>
  <c r="EX18" i="1"/>
  <c r="ET18" i="1"/>
  <c r="H11" i="1"/>
  <c r="AM11" i="1" s="1"/>
  <c r="G27" i="1"/>
  <c r="H12" i="1"/>
  <c r="EO11" i="1"/>
  <c r="ER11" i="1"/>
  <c r="EP11" i="1"/>
  <c r="ET11" i="1"/>
  <c r="ES11" i="1"/>
  <c r="EX11" i="1"/>
  <c r="EW11" i="1"/>
  <c r="EQ11" i="1"/>
  <c r="EV11" i="1"/>
  <c r="N10" i="1"/>
  <c r="Z10" i="1" s="1"/>
  <c r="P10" i="1"/>
  <c r="AB10" i="1" s="1"/>
  <c r="Q10" i="1"/>
  <c r="AC10" i="1" s="1"/>
  <c r="O10" i="1"/>
  <c r="AA10" i="1" s="1"/>
  <c r="R10" i="1"/>
  <c r="AD10" i="1" s="1"/>
  <c r="K10" i="1"/>
  <c r="W10" i="1" s="1"/>
  <c r="J10" i="1"/>
  <c r="M10" i="1"/>
  <c r="Y10" i="1" s="1"/>
  <c r="S10" i="1"/>
  <c r="AE10" i="1" s="1"/>
  <c r="L10" i="1"/>
  <c r="X10" i="1" s="1"/>
  <c r="FT10" i="1"/>
  <c r="FM10" i="1"/>
  <c r="FN10" i="1"/>
  <c r="FO10" i="1"/>
  <c r="FR10" i="1"/>
  <c r="FQ10" i="1"/>
  <c r="FL10" i="1"/>
  <c r="FK10" i="1"/>
  <c r="FP10" i="1"/>
  <c r="FS10" i="1"/>
  <c r="G19" i="1" l="1"/>
  <c r="E19" i="1" s="1"/>
  <c r="E27" i="1"/>
  <c r="DX18" i="1"/>
  <c r="AR18" i="1"/>
  <c r="BL18" i="1"/>
  <c r="BG18" i="1"/>
  <c r="E18" i="1"/>
  <c r="CA18" i="1"/>
  <c r="AP18" i="1"/>
  <c r="BH18" i="1"/>
  <c r="BM18" i="1"/>
  <c r="CX18" i="1"/>
  <c r="AO18" i="1"/>
  <c r="DY18" i="1"/>
  <c r="DF18" i="1"/>
  <c r="AK18" i="1"/>
  <c r="AQ18" i="1"/>
  <c r="DA18" i="1"/>
  <c r="BN18" i="1"/>
  <c r="BK18" i="1"/>
  <c r="BP18" i="1"/>
  <c r="AL18" i="1"/>
  <c r="AI18" i="1"/>
  <c r="DD18" i="1"/>
  <c r="BE18" i="1"/>
  <c r="DE18" i="1"/>
  <c r="BJ18" i="1"/>
  <c r="DV18" i="1"/>
  <c r="DT18" i="1"/>
  <c r="CN18" i="1"/>
  <c r="AN18" i="1"/>
  <c r="AJ18" i="1"/>
  <c r="AM18" i="1"/>
  <c r="CH18" i="1"/>
  <c r="CW18" i="1"/>
  <c r="CF18" i="1"/>
  <c r="EB18" i="1"/>
  <c r="CY18" i="1"/>
  <c r="BU18" i="1"/>
  <c r="CI18" i="1"/>
  <c r="DU18" i="1"/>
  <c r="BF18" i="1"/>
  <c r="CJ18" i="1"/>
  <c r="DZ18" i="1"/>
  <c r="CD18" i="1"/>
  <c r="CE18" i="1"/>
  <c r="DW18" i="1"/>
  <c r="BX18" i="1"/>
  <c r="EF18" i="1"/>
  <c r="BY18" i="1"/>
  <c r="EH18" i="1"/>
  <c r="CT18" i="1"/>
  <c r="CL18" i="1"/>
  <c r="DC18" i="1"/>
  <c r="BW18" i="1"/>
  <c r="CM18" i="1"/>
  <c r="EL18" i="1"/>
  <c r="CG18" i="1"/>
  <c r="EA18" i="1"/>
  <c r="BT18" i="1"/>
  <c r="BR18" i="1"/>
  <c r="CS18" i="1"/>
  <c r="ED18" i="1"/>
  <c r="EE18" i="1"/>
  <c r="CB18" i="1"/>
  <c r="DB18" i="1"/>
  <c r="CZ18" i="1"/>
  <c r="BI18" i="1"/>
  <c r="CC18" i="1"/>
  <c r="DS18" i="1"/>
  <c r="BQ18" i="1"/>
  <c r="BS18" i="1"/>
  <c r="CO18" i="1"/>
  <c r="CQ18" i="1"/>
  <c r="EK18" i="1"/>
  <c r="EI18" i="1"/>
  <c r="BV18" i="1"/>
  <c r="CR18" i="1"/>
  <c r="CP18" i="1"/>
  <c r="CU18" i="1"/>
  <c r="EG18" i="1"/>
  <c r="EJ18" i="1"/>
  <c r="DZ11" i="1"/>
  <c r="CU11" i="1"/>
  <c r="EB11" i="1"/>
  <c r="CW11" i="1"/>
  <c r="EI11" i="1"/>
  <c r="BF11" i="1"/>
  <c r="BP11" i="1"/>
  <c r="CH11" i="1"/>
  <c r="BG11" i="1"/>
  <c r="EK11" i="1"/>
  <c r="BI11" i="1"/>
  <c r="EA11" i="1"/>
  <c r="CM11" i="1"/>
  <c r="DF11" i="1"/>
  <c r="BH11" i="1"/>
  <c r="BW11" i="1"/>
  <c r="EE11" i="1"/>
  <c r="BN11" i="1"/>
  <c r="CE11" i="1"/>
  <c r="BX11" i="1"/>
  <c r="BS11" i="1"/>
  <c r="CY11" i="1"/>
  <c r="AO11" i="1"/>
  <c r="EG11" i="1"/>
  <c r="BU11" i="1"/>
  <c r="CA11" i="1"/>
  <c r="DU11" i="1"/>
  <c r="DW11" i="1"/>
  <c r="EJ11" i="1"/>
  <c r="AL11" i="1"/>
  <c r="DA11" i="1"/>
  <c r="CN11" i="1"/>
  <c r="BY11" i="1"/>
  <c r="CB11" i="1"/>
  <c r="EH11" i="1"/>
  <c r="BM11" i="1"/>
  <c r="BL11" i="1"/>
  <c r="DT11" i="1"/>
  <c r="AJ11" i="1"/>
  <c r="AP11" i="1"/>
  <c r="CP11" i="1"/>
  <c r="BJ11" i="1"/>
  <c r="DC11" i="1"/>
  <c r="CT11" i="1"/>
  <c r="BR11" i="1"/>
  <c r="CD11" i="1"/>
  <c r="CZ11" i="1"/>
  <c r="CQ11" i="1"/>
  <c r="DE11" i="1"/>
  <c r="DS11" i="1"/>
  <c r="CR11" i="1"/>
  <c r="CI11" i="1"/>
  <c r="AK11" i="1"/>
  <c r="AR11" i="1"/>
  <c r="CC11" i="1"/>
  <c r="CL11" i="1"/>
  <c r="EM11" i="1"/>
  <c r="BE11" i="1"/>
  <c r="EF11" i="1"/>
  <c r="EL11" i="1"/>
  <c r="BQ11" i="1"/>
  <c r="CG11" i="1"/>
  <c r="CX11" i="1"/>
  <c r="CO11" i="1"/>
  <c r="BK11" i="1"/>
  <c r="CF11" i="1"/>
  <c r="DY11" i="1"/>
  <c r="DB11" i="1"/>
  <c r="BT11" i="1"/>
  <c r="AN11" i="1"/>
  <c r="AQ11" i="1"/>
  <c r="CS11" i="1"/>
  <c r="DX11" i="1"/>
  <c r="AI11" i="1"/>
  <c r="ED11" i="1"/>
  <c r="DD11" i="1"/>
  <c r="BV11" i="1"/>
  <c r="DV11" i="1"/>
  <c r="CJ11" i="1"/>
  <c r="V10" i="1"/>
  <c r="AF10" i="1" s="1"/>
  <c r="AG10" i="1" s="1"/>
  <c r="T10" i="1"/>
  <c r="EI12" i="1"/>
  <c r="EH12" i="1"/>
  <c r="EK12" i="1"/>
  <c r="EG12" i="1"/>
  <c r="EJ12" i="1"/>
  <c r="EF12" i="1"/>
  <c r="EM12" i="1"/>
  <c r="EE12" i="1"/>
  <c r="EL12" i="1"/>
  <c r="ED12" i="1"/>
  <c r="CT12" i="1"/>
  <c r="CP12" i="1"/>
  <c r="CL12" i="1"/>
  <c r="CS12" i="1"/>
  <c r="CO12" i="1"/>
  <c r="CR12" i="1"/>
  <c r="CN12" i="1"/>
  <c r="CU12" i="1"/>
  <c r="CQ12" i="1"/>
  <c r="CM12" i="1"/>
  <c r="BW12" i="1"/>
  <c r="BS12" i="1"/>
  <c r="BV12" i="1"/>
  <c r="BR12" i="1"/>
  <c r="BY12" i="1"/>
  <c r="BU12" i="1"/>
  <c r="BQ12" i="1"/>
  <c r="BX12" i="1"/>
  <c r="BT12" i="1"/>
  <c r="BP12" i="1"/>
  <c r="FU10" i="1"/>
  <c r="BN12" i="1"/>
  <c r="BJ12" i="1"/>
  <c r="BM12" i="1"/>
  <c r="BI12" i="1"/>
  <c r="BE12" i="1"/>
  <c r="BK12" i="1"/>
  <c r="BL12" i="1"/>
  <c r="BH12" i="1"/>
  <c r="BG12" i="1"/>
  <c r="BF12" i="1"/>
  <c r="CJ12" i="1"/>
  <c r="CF12" i="1"/>
  <c r="CB12" i="1"/>
  <c r="CI12" i="1"/>
  <c r="CE12" i="1"/>
  <c r="CA12" i="1"/>
  <c r="CH12" i="1"/>
  <c r="CD12" i="1"/>
  <c r="CG12" i="1"/>
  <c r="CC12" i="1"/>
  <c r="EB12" i="1"/>
  <c r="DT12" i="1"/>
  <c r="DW12" i="1"/>
  <c r="DZ12" i="1"/>
  <c r="DV12" i="1"/>
  <c r="DY12" i="1"/>
  <c r="DU12" i="1"/>
  <c r="DX12" i="1"/>
  <c r="EA12" i="1"/>
  <c r="DS12" i="1"/>
  <c r="DF12" i="1"/>
  <c r="DB12" i="1"/>
  <c r="CX12" i="1"/>
  <c r="DE12" i="1"/>
  <c r="DA12" i="1"/>
  <c r="CW12" i="1"/>
  <c r="DD12" i="1"/>
  <c r="CZ12" i="1"/>
  <c r="DC12" i="1"/>
  <c r="CY12" i="1"/>
  <c r="AO12" i="1"/>
  <c r="AK12" i="1"/>
  <c r="AM12" i="1"/>
  <c r="AL12" i="1"/>
  <c r="AR12" i="1"/>
  <c r="AN12" i="1"/>
  <c r="AJ12" i="1"/>
  <c r="AQ12" i="1"/>
  <c r="AI12" i="1"/>
  <c r="AP12" i="1"/>
  <c r="S18" i="1" l="1"/>
  <c r="AE18" i="1" s="1"/>
  <c r="CT19" i="1"/>
  <c r="EF19" i="1"/>
  <c r="BQ19" i="1"/>
  <c r="ET19" i="1"/>
  <c r="CA19" i="1"/>
  <c r="BL19" i="1"/>
  <c r="BU19" i="1"/>
  <c r="DF19" i="1"/>
  <c r="CF19" i="1"/>
  <c r="DU19" i="1"/>
  <c r="EH19" i="1"/>
  <c r="EV19" i="1"/>
  <c r="DV19" i="1"/>
  <c r="BP19" i="1"/>
  <c r="ES19" i="1"/>
  <c r="EU19" i="1"/>
  <c r="EX19" i="1"/>
  <c r="CM19" i="1"/>
  <c r="DS19" i="1"/>
  <c r="EI19" i="1"/>
  <c r="EW19" i="1"/>
  <c r="DX19" i="1"/>
  <c r="DA19" i="1"/>
  <c r="EL19" i="1"/>
  <c r="EG19" i="1"/>
  <c r="BV19" i="1"/>
  <c r="BS19" i="1"/>
  <c r="BK19" i="1"/>
  <c r="DE19" i="1"/>
  <c r="EK19" i="1"/>
  <c r="CD19" i="1"/>
  <c r="EQ19" i="1"/>
  <c r="DT19" i="1"/>
  <c r="CB19" i="1"/>
  <c r="BM19" i="1"/>
  <c r="DZ19" i="1"/>
  <c r="DD19" i="1"/>
  <c r="BN19" i="1"/>
  <c r="CR19" i="1"/>
  <c r="CY19" i="1"/>
  <c r="EE19" i="1"/>
  <c r="CP19" i="1"/>
  <c r="BI19" i="1"/>
  <c r="CN19" i="1"/>
  <c r="BY19" i="1"/>
  <c r="CC19" i="1"/>
  <c r="EA19" i="1"/>
  <c r="CX19" i="1"/>
  <c r="CG19" i="1"/>
  <c r="CI19" i="1"/>
  <c r="DB19" i="1"/>
  <c r="CJ19" i="1"/>
  <c r="CS19" i="1"/>
  <c r="CZ19" i="1"/>
  <c r="CU19" i="1"/>
  <c r="CQ19" i="1"/>
  <c r="BR19" i="1"/>
  <c r="CO19" i="1"/>
  <c r="CE19" i="1"/>
  <c r="ED19" i="1"/>
  <c r="CH19" i="1"/>
  <c r="BH19" i="1"/>
  <c r="BX19" i="1"/>
  <c r="ER19" i="1"/>
  <c r="BF19" i="1"/>
  <c r="CL19" i="1"/>
  <c r="BW19" i="1"/>
  <c r="BE19" i="1"/>
  <c r="DY19" i="1"/>
  <c r="BT19" i="1"/>
  <c r="BJ19" i="1"/>
  <c r="EO19" i="1"/>
  <c r="CW19" i="1"/>
  <c r="BG19" i="1"/>
  <c r="EP19" i="1"/>
  <c r="DC19" i="1"/>
  <c r="EB19" i="1"/>
  <c r="EM19" i="1"/>
  <c r="DW19" i="1"/>
  <c r="EJ19" i="1"/>
  <c r="FQ18" i="1"/>
  <c r="FK18" i="1"/>
  <c r="FP18" i="1"/>
  <c r="FR18" i="1"/>
  <c r="FM18" i="1"/>
  <c r="FN18" i="1"/>
  <c r="FT18" i="1"/>
  <c r="FL18" i="1"/>
  <c r="FO18" i="1"/>
  <c r="R18" i="1"/>
  <c r="AD18" i="1" s="1"/>
  <c r="J18" i="1"/>
  <c r="V18" i="1" s="1"/>
  <c r="P18" i="1"/>
  <c r="AB18" i="1" s="1"/>
  <c r="O18" i="1"/>
  <c r="AA18" i="1" s="1"/>
  <c r="FS18" i="1"/>
  <c r="L18" i="1"/>
  <c r="X18" i="1" s="1"/>
  <c r="Q18" i="1"/>
  <c r="AC18" i="1" s="1"/>
  <c r="K18" i="1"/>
  <c r="W18" i="1" s="1"/>
  <c r="N18" i="1"/>
  <c r="Z18" i="1" s="1"/>
  <c r="M18" i="1"/>
  <c r="Y18" i="1" s="1"/>
  <c r="FK11" i="1"/>
  <c r="S11" i="1"/>
  <c r="AE11" i="1" s="1"/>
  <c r="K11" i="1"/>
  <c r="W11" i="1" s="1"/>
  <c r="FN11" i="1"/>
  <c r="O11" i="1"/>
  <c r="AA11" i="1" s="1"/>
  <c r="N11" i="1"/>
  <c r="Z11" i="1" s="1"/>
  <c r="FO11" i="1"/>
  <c r="FS11" i="1"/>
  <c r="M11" i="1"/>
  <c r="Y11" i="1" s="1"/>
  <c r="FT11" i="1"/>
  <c r="FR11" i="1"/>
  <c r="L11" i="1"/>
  <c r="X11" i="1" s="1"/>
  <c r="FQ11" i="1"/>
  <c r="J11" i="1"/>
  <c r="Q11" i="1"/>
  <c r="AC11" i="1" s="1"/>
  <c r="FP11" i="1"/>
  <c r="P11" i="1"/>
  <c r="AB11" i="1" s="1"/>
  <c r="FM11" i="1"/>
  <c r="FL11" i="1"/>
  <c r="R11" i="1"/>
  <c r="AD11" i="1" s="1"/>
  <c r="S12" i="1"/>
  <c r="AE12" i="1" s="1"/>
  <c r="P12" i="1"/>
  <c r="AB12" i="1" s="1"/>
  <c r="J12" i="1"/>
  <c r="N12" i="1"/>
  <c r="Z12" i="1" s="1"/>
  <c r="K12" i="1"/>
  <c r="W12" i="1" s="1"/>
  <c r="R12" i="1"/>
  <c r="AD12" i="1" s="1"/>
  <c r="M12" i="1"/>
  <c r="Y12" i="1" s="1"/>
  <c r="Q12" i="1"/>
  <c r="AC12" i="1" s="1"/>
  <c r="O12" i="1"/>
  <c r="AA12" i="1" s="1"/>
  <c r="L12" i="1"/>
  <c r="X12" i="1" s="1"/>
  <c r="FP12" i="1"/>
  <c r="FM12" i="1"/>
  <c r="FS12" i="1"/>
  <c r="FN12" i="1"/>
  <c r="FR12" i="1"/>
  <c r="FK12" i="1"/>
  <c r="FT12" i="1"/>
  <c r="FQ12" i="1"/>
  <c r="FL12" i="1"/>
  <c r="FO12" i="1"/>
  <c r="V11" i="1" l="1"/>
  <c r="AF11" i="1" s="1"/>
  <c r="AG11" i="1" s="1"/>
  <c r="T11" i="1"/>
  <c r="T12" i="1"/>
  <c r="FO19" i="1"/>
  <c r="Q19" i="1"/>
  <c r="AC19" i="1" s="1"/>
  <c r="AC33" i="1" s="1"/>
  <c r="FT19" i="1"/>
  <c r="FR19" i="1"/>
  <c r="O19" i="1"/>
  <c r="AA19" i="1" s="1"/>
  <c r="AA33" i="1" s="1"/>
  <c r="R19" i="1"/>
  <c r="AD19" i="1" s="1"/>
  <c r="AD33" i="1" s="1"/>
  <c r="L19" i="1"/>
  <c r="X19" i="1" s="1"/>
  <c r="X33" i="1" s="1"/>
  <c r="FS19" i="1"/>
  <c r="M19" i="1"/>
  <c r="Y19" i="1" s="1"/>
  <c r="Y33" i="1" s="1"/>
  <c r="FK19" i="1"/>
  <c r="N19" i="1"/>
  <c r="Z19" i="1" s="1"/>
  <c r="Z33" i="1" s="1"/>
  <c r="FM19" i="1"/>
  <c r="S19" i="1"/>
  <c r="AE19" i="1" s="1"/>
  <c r="AE33" i="1" s="1"/>
  <c r="FQ19" i="1"/>
  <c r="J19" i="1"/>
  <c r="FL19" i="1"/>
  <c r="P19" i="1"/>
  <c r="AB19" i="1" s="1"/>
  <c r="AB33" i="1" s="1"/>
  <c r="FP19" i="1"/>
  <c r="FN19" i="1"/>
  <c r="K19" i="1"/>
  <c r="W19" i="1" s="1"/>
  <c r="W33" i="1" s="1"/>
  <c r="FU18" i="1"/>
  <c r="T18" i="1"/>
  <c r="AF18" i="1"/>
  <c r="AG18" i="1" s="1"/>
  <c r="FU11" i="1"/>
  <c r="V12" i="1"/>
  <c r="AF12" i="1" s="1"/>
  <c r="AG12" i="1" s="1"/>
  <c r="AE32" i="1"/>
  <c r="AD32" i="1"/>
  <c r="AC32" i="1"/>
  <c r="AA32" i="1"/>
  <c r="Y32" i="1"/>
  <c r="W32" i="1"/>
  <c r="AB32" i="1"/>
  <c r="X32" i="1"/>
  <c r="Z32" i="1"/>
  <c r="FU12" i="1"/>
  <c r="V19" i="1" l="1"/>
  <c r="V33" i="1" s="1"/>
  <c r="AF33" i="1" s="1"/>
  <c r="AG33" i="1" s="1"/>
  <c r="T19" i="1"/>
  <c r="FU19" i="1"/>
  <c r="AB34" i="1"/>
  <c r="AB37" i="1" s="1"/>
  <c r="AA34" i="1"/>
  <c r="AA37" i="1" s="1"/>
  <c r="Y34" i="1"/>
  <c r="Y37" i="1" s="1"/>
  <c r="AE34" i="1"/>
  <c r="AE37" i="1" s="1"/>
  <c r="W34" i="1"/>
  <c r="W37" i="1" s="1"/>
  <c r="AD34" i="1"/>
  <c r="AD37" i="1" s="1"/>
  <c r="Z34" i="1"/>
  <c r="Z37" i="1" s="1"/>
  <c r="AC34" i="1"/>
  <c r="AC37" i="1" s="1"/>
  <c r="V32" i="1"/>
  <c r="AF32" i="1" s="1"/>
  <c r="AG32" i="1" s="1"/>
  <c r="X34" i="1"/>
  <c r="X37" i="1" s="1"/>
  <c r="AF19" i="1" l="1"/>
  <c r="AG19" i="1" s="1"/>
  <c r="V34" i="1"/>
  <c r="V37" i="1" l="1"/>
  <c r="V38" i="1" s="1"/>
  <c r="AF34" i="1"/>
  <c r="W38" i="1" l="1"/>
  <c r="X38" i="1" s="1"/>
  <c r="Y38" i="1" s="1"/>
  <c r="Z38" i="1" s="1"/>
  <c r="AA38" i="1" s="1"/>
  <c r="AB38" i="1" s="1"/>
  <c r="AC38" i="1" s="1"/>
  <c r="AD38" i="1" s="1"/>
  <c r="AE38" i="1" s="1"/>
  <c r="AF37" i="1"/>
  <c r="AG37" i="1" l="1"/>
</calcChain>
</file>

<file path=xl/sharedStrings.xml><?xml version="1.0" encoding="utf-8"?>
<sst xmlns="http://schemas.openxmlformats.org/spreadsheetml/2006/main" count="241" uniqueCount="77">
  <si>
    <t>Min</t>
  </si>
  <si>
    <t>Mode</t>
  </si>
  <si>
    <t>Max</t>
  </si>
  <si>
    <t>Simulated</t>
  </si>
  <si>
    <t>Discount Rate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</si>
  <si>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</si>
  <si>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</si>
  <si>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</si>
  <si>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</si>
  <si>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</si>
  <si>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</si>
  <si>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</si>
  <si>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</si>
  <si>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</si>
  <si>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</si>
  <si>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Total</t>
  </si>
  <si>
    <t>NPV Results calculation</t>
  </si>
  <si>
    <t>Discount factor (using D = 6%)</t>
  </si>
  <si>
    <t>Notes</t>
  </si>
  <si>
    <t>Schedule Risk</t>
  </si>
  <si>
    <t>Start</t>
  </si>
  <si>
    <t>Finish</t>
  </si>
  <si>
    <t>Duration (months)</t>
  </si>
  <si>
    <t>(days)</t>
  </si>
  <si>
    <t>Condition A (Activity start and finish dates precede Year start and finish dates)</t>
  </si>
  <si>
    <t>Condition A applicable Yes/No</t>
  </si>
  <si>
    <t>Condition B applicable Yes/No</t>
  </si>
  <si>
    <t>Condition C applicable Yes/No</t>
  </si>
  <si>
    <t>Condition B (Activity start date precedes Year start and Activity finish date falls after Year start and up to and including Year finish date)</t>
  </si>
  <si>
    <t>Condition C (Activity start date precedes Year start and Activity finish falls after Year finish date)</t>
  </si>
  <si>
    <t>Condition D applicable Yes/No</t>
  </si>
  <si>
    <t>Condition E (Activity start date falls between Year start and finish dates and Activity finish falls after Year finish date)</t>
  </si>
  <si>
    <t>Condition E applicable Yes/No</t>
  </si>
  <si>
    <t>Condition D (Activity start date falls on after Year start and Activity finish falls before Year finish date)</t>
  </si>
  <si>
    <t>Condition F applicable Yes/No</t>
  </si>
  <si>
    <t>Condition F (Activity start and finish postdate Year start and finish dates)</t>
  </si>
  <si>
    <t>In-year apportionment in the case where Condition A is applicable</t>
  </si>
  <si>
    <t>In-year apportionment in the case where Condition B is applicable</t>
  </si>
  <si>
    <t>In-year apportionment in the case where Condition C is applicable</t>
  </si>
  <si>
    <t>In-year apportionment in the case where Condition D is applicable</t>
  </si>
  <si>
    <t>In-year apportionment in the case where Condition E is applicable</t>
  </si>
  <si>
    <t>In-year apportionment in the case where Condition F is applicable</t>
  </si>
  <si>
    <r>
      <t xml:space="preserve">Detailed Apportionment calculations </t>
    </r>
    <r>
      <rPr>
        <sz val="11"/>
        <color theme="1"/>
        <rFont val="Calibri"/>
        <family val="2"/>
        <scheme val="minor"/>
      </rPr>
      <t>- based on six mutually exclusive conditions (A-F)</t>
    </r>
  </si>
  <si>
    <t>Checksum for Apportionment conditions (should aggregate to 1 for each year)</t>
  </si>
  <si>
    <t>Cost (£k)</t>
  </si>
  <si>
    <t>Benefits (£k)</t>
  </si>
  <si>
    <t>Project  cost (£k)</t>
  </si>
  <si>
    <t>Project benefits value (£k)</t>
  </si>
  <si>
    <t>In-year Net value (£k)</t>
  </si>
  <si>
    <r>
      <t xml:space="preserve">Apportionment </t>
    </r>
    <r>
      <rPr>
        <sz val="11"/>
        <color theme="1"/>
        <rFont val="Calibri"/>
        <family val="2"/>
        <scheme val="minor"/>
      </rPr>
      <t>(dates mark commencement points for each year)</t>
    </r>
  </si>
  <si>
    <t>Project lifecycle</t>
  </si>
  <si>
    <r>
      <t xml:space="preserve">Simulation uses </t>
    </r>
    <r>
      <rPr>
        <b/>
        <sz val="11"/>
        <color theme="1"/>
        <rFont val="Calibri"/>
        <family val="2"/>
        <scheme val="minor"/>
      </rPr>
      <t>ModelRisk</t>
    </r>
    <r>
      <rPr>
        <sz val="11"/>
        <color theme="1"/>
        <rFont val="Calibri"/>
        <family val="2"/>
        <scheme val="minor"/>
      </rPr>
      <t xml:space="preserve"> - visit www.vosesoftware.com to download free trial license of the ModelRisk tool</t>
    </r>
  </si>
  <si>
    <t xml:space="preserve">Cost and Benefits </t>
  </si>
  <si>
    <t xml:space="preserve">Schedule </t>
  </si>
  <si>
    <t>Proj' M'ment @ £1,500k/annum</t>
  </si>
  <si>
    <t>Design and Planning</t>
  </si>
  <si>
    <t>Full benefits realisation</t>
  </si>
  <si>
    <t>Project Design</t>
  </si>
  <si>
    <t>3. The ramp-up apportionment calculation is based on a steady rate of change (area under curve with constant gradient)and is filled in light blue.</t>
  </si>
  <si>
    <r>
      <t xml:space="preserve">4. Risk estimating inputs are colour coded </t>
    </r>
    <r>
      <rPr>
        <b/>
        <sz val="11"/>
        <color rgb="FF008000"/>
        <rFont val="Calibri"/>
        <family val="2"/>
        <scheme val="minor"/>
      </rPr>
      <t>Optimistic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3"/>
        <rFont val="Calibri"/>
        <family val="2"/>
        <scheme val="minor"/>
      </rPr>
      <t>Mode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Pessimistic</t>
    </r>
  </si>
  <si>
    <r>
      <t xml:space="preserve">5. Brown font represents the Monte Carlo </t>
    </r>
    <r>
      <rPr>
        <b/>
        <sz val="11"/>
        <color theme="9" tint="-0.499984740745262"/>
        <rFont val="Calibri"/>
        <family val="2"/>
        <scheme val="minor"/>
      </rPr>
      <t>simulation input cells</t>
    </r>
    <r>
      <rPr>
        <sz val="11"/>
        <color theme="1"/>
        <rFont val="Calibri"/>
        <family val="2"/>
        <scheme val="minor"/>
      </rPr>
      <t xml:space="preserve"> </t>
    </r>
  </si>
  <si>
    <t>Annual profit increase per store</t>
  </si>
  <si>
    <t>Annual profit increase for 200 stores</t>
  </si>
  <si>
    <t>Profit increase during ramp-up period from Store 1 to Store 200</t>
  </si>
  <si>
    <t>Profit increase from date of last store modification</t>
  </si>
  <si>
    <t>Store modifications (200 Off)</t>
  </si>
  <si>
    <t xml:space="preserve">Store modifications </t>
  </si>
  <si>
    <t>Check</t>
  </si>
  <si>
    <t>7. The Check cells verify that the model is internally coherent. Check cells fill becomes red where this is not the case.</t>
  </si>
  <si>
    <r>
      <t xml:space="preserve">6. Purple font represents the Monte Carlo </t>
    </r>
    <r>
      <rPr>
        <b/>
        <sz val="11"/>
        <color rgb="FF7030A0"/>
        <rFont val="Calibri"/>
        <family val="2"/>
        <scheme val="minor"/>
      </rPr>
      <t>simulation output</t>
    </r>
    <r>
      <rPr>
        <sz val="11"/>
        <color theme="1"/>
        <rFont val="Calibri"/>
        <family val="2"/>
        <scheme val="minor"/>
      </rPr>
      <t xml:space="preserve"> (at Cell AF37)</t>
    </r>
  </si>
  <si>
    <t>Net Present Value Risk Model for a Stores Modification Project (includes example of a ramp up of benefits and associated schedule risk)</t>
  </si>
  <si>
    <t>2. The cost and benefits apportionment values are in the hidden colums J - U. The apportionment calculations are in columns AI - FU.</t>
  </si>
  <si>
    <t>In-year Net Present Value (£k)</t>
  </si>
  <si>
    <t>Cumulative NPV (£k)</t>
  </si>
  <si>
    <t>Model 6.2</t>
  </si>
  <si>
    <t>1. This example simulated schedule risk in a similar way to Model 6.2, but includes one component (row 16) in which there is a ramp-up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</si>
  <si>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Routledge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</si>
</sst>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_-* #,##0.000_-;\-* #,##0.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7" fillId="0" borderId="0" xfId="1" applyNumberFormat="1" applyFont="1" applyBorder="1"/>
    <xf numFmtId="164" fontId="2" fillId="0" borderId="0" xfId="1" applyNumberFormat="1" applyFont="1" applyBorder="1"/>
    <xf numFmtId="164" fontId="3" fillId="0" borderId="0" xfId="1" applyNumberFormat="1" applyFont="1" applyBorder="1"/>
    <xf numFmtId="164" fontId="8" fillId="0" borderId="5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8" fillId="0" borderId="0" xfId="1" applyNumberFormat="1" applyFont="1" applyBorder="1"/>
    <xf numFmtId="165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164" fontId="4" fillId="0" borderId="2" xfId="1" applyNumberFormat="1" applyFont="1" applyBorder="1" applyAlignment="1">
      <alignment horizontal="right"/>
    </xf>
    <xf numFmtId="164" fontId="4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4" fillId="0" borderId="0" xfId="1" applyNumberFormat="1" applyFont="1" applyBorder="1" applyAlignment="1">
      <alignment horizontal="right"/>
    </xf>
    <xf numFmtId="164" fontId="4" fillId="0" borderId="0" xfId="1" applyNumberFormat="1" applyFont="1" applyBorder="1"/>
    <xf numFmtId="0" fontId="0" fillId="0" borderId="4" xfId="0" applyBorder="1" applyAlignment="1">
      <alignment vertical="center"/>
    </xf>
    <xf numFmtId="0" fontId="6" fillId="0" borderId="0" xfId="0" applyFont="1" applyBorder="1"/>
    <xf numFmtId="9" fontId="5" fillId="0" borderId="0" xfId="2" applyFont="1" applyBorder="1"/>
    <xf numFmtId="43" fontId="0" fillId="0" borderId="0" xfId="0" applyNumberFormat="1" applyBorder="1"/>
    <xf numFmtId="0" fontId="0" fillId="0" borderId="4" xfId="0" applyFill="1" applyBorder="1" applyAlignment="1">
      <alignment vertical="center"/>
    </xf>
    <xf numFmtId="0" fontId="10" fillId="0" borderId="0" xfId="0" applyFont="1"/>
    <xf numFmtId="0" fontId="5" fillId="0" borderId="0" xfId="0" applyFont="1" applyFill="1" applyBorder="1" applyAlignment="1">
      <alignment vertical="center"/>
    </xf>
    <xf numFmtId="0" fontId="5" fillId="0" borderId="1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/>
    <xf numFmtId="0" fontId="7" fillId="0" borderId="0" xfId="0" applyFont="1" applyBorder="1" applyAlignment="1">
      <alignment horizontal="center"/>
    </xf>
    <xf numFmtId="166" fontId="7" fillId="0" borderId="0" xfId="1" applyNumberFormat="1" applyFont="1" applyBorder="1"/>
    <xf numFmtId="166" fontId="2" fillId="0" borderId="0" xfId="1" applyNumberFormat="1" applyFont="1" applyBorder="1"/>
    <xf numFmtId="166" fontId="3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 applyAlignment="1">
      <alignment horizontal="center"/>
    </xf>
    <xf numFmtId="2" fontId="0" fillId="0" borderId="0" xfId="0" applyNumberFormat="1" applyFill="1" applyBorder="1"/>
    <xf numFmtId="164" fontId="12" fillId="0" borderId="5" xfId="1" applyNumberFormat="1" applyFont="1" applyBorder="1"/>
    <xf numFmtId="2" fontId="0" fillId="0" borderId="4" xfId="0" applyNumberForma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 vertical="center"/>
    </xf>
    <xf numFmtId="15" fontId="0" fillId="0" borderId="5" xfId="0" applyNumberFormat="1" applyBorder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5" fontId="0" fillId="0" borderId="5" xfId="0" applyNumberFormat="1" applyBorder="1"/>
    <xf numFmtId="15" fontId="0" fillId="0" borderId="4" xfId="0" applyNumberFormat="1" applyBorder="1"/>
    <xf numFmtId="0" fontId="0" fillId="0" borderId="2" xfId="0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166" fontId="7" fillId="0" borderId="7" xfId="1" applyNumberFormat="1" applyFont="1" applyBorder="1"/>
    <xf numFmtId="166" fontId="2" fillId="0" borderId="7" xfId="1" applyNumberFormat="1" applyFont="1" applyBorder="1"/>
    <xf numFmtId="166" fontId="3" fillId="0" borderId="7" xfId="1" applyNumberFormat="1" applyFont="1" applyBorder="1"/>
    <xf numFmtId="164" fontId="8" fillId="0" borderId="7" xfId="1" applyNumberFormat="1" applyFont="1" applyBorder="1"/>
    <xf numFmtId="15" fontId="0" fillId="0" borderId="7" xfId="0" applyNumberFormat="1" applyBorder="1"/>
    <xf numFmtId="15" fontId="0" fillId="0" borderId="8" xfId="0" applyNumberFormat="1" applyBorder="1"/>
    <xf numFmtId="0" fontId="0" fillId="0" borderId="5" xfId="0" applyFill="1" applyBorder="1" applyAlignment="1">
      <alignment horizontal="center" vertical="center"/>
    </xf>
    <xf numFmtId="167" fontId="0" fillId="0" borderId="0" xfId="0" applyNumberFormat="1" applyBorder="1"/>
    <xf numFmtId="0" fontId="0" fillId="0" borderId="1" xfId="0" applyBorder="1"/>
    <xf numFmtId="164" fontId="5" fillId="0" borderId="0" xfId="1" applyNumberFormat="1" applyFont="1" applyBorder="1"/>
    <xf numFmtId="15" fontId="5" fillId="0" borderId="0" xfId="0" applyNumberFormat="1" applyFont="1" applyBorder="1"/>
    <xf numFmtId="15" fontId="5" fillId="0" borderId="5" xfId="0" applyNumberFormat="1" applyFont="1" applyBorder="1"/>
    <xf numFmtId="15" fontId="0" fillId="0" borderId="4" xfId="0" applyNumberFormat="1" applyFont="1" applyBorder="1"/>
    <xf numFmtId="15" fontId="0" fillId="0" borderId="5" xfId="0" applyNumberFormat="1" applyFont="1" applyBorder="1"/>
    <xf numFmtId="15" fontId="0" fillId="0" borderId="0" xfId="0" applyNumberFormat="1" applyFont="1" applyBorder="1"/>
    <xf numFmtId="0" fontId="0" fillId="0" borderId="4" xfId="0" applyBorder="1" applyAlignment="1">
      <alignment horizontal="center"/>
    </xf>
    <xf numFmtId="15" fontId="0" fillId="0" borderId="4" xfId="0" applyNumberFormat="1" applyBorder="1" applyAlignment="1">
      <alignment horizontal="center"/>
    </xf>
    <xf numFmtId="164" fontId="1" fillId="0" borderId="5" xfId="1" applyNumberFormat="1" applyFont="1" applyBorder="1"/>
    <xf numFmtId="2" fontId="0" fillId="2" borderId="4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167" fontId="0" fillId="2" borderId="5" xfId="1" applyNumberFormat="1" applyFont="1" applyFill="1" applyBorder="1" applyAlignment="1">
      <alignment horizontal="center"/>
    </xf>
    <xf numFmtId="0" fontId="0" fillId="2" borderId="0" xfId="0" applyFill="1"/>
    <xf numFmtId="164" fontId="0" fillId="2" borderId="4" xfId="0" applyNumberFormat="1" applyFill="1" applyBorder="1"/>
    <xf numFmtId="164" fontId="0" fillId="2" borderId="0" xfId="0" applyNumberFormat="1" applyFill="1" applyBorder="1"/>
    <xf numFmtId="0" fontId="0" fillId="2" borderId="4" xfId="0" applyFill="1" applyBorder="1"/>
    <xf numFmtId="0" fontId="0" fillId="2" borderId="0" xfId="0" applyFill="1" applyBorder="1"/>
    <xf numFmtId="2" fontId="0" fillId="2" borderId="0" xfId="0" applyNumberFormat="1" applyFill="1" applyBorder="1"/>
    <xf numFmtId="43" fontId="0" fillId="2" borderId="0" xfId="0" applyNumberFormat="1" applyFill="1" applyBorder="1"/>
    <xf numFmtId="0" fontId="0" fillId="2" borderId="5" xfId="0" applyFill="1" applyBorder="1"/>
    <xf numFmtId="0" fontId="0" fillId="0" borderId="0" xfId="0" applyFill="1"/>
    <xf numFmtId="164" fontId="1" fillId="0" borderId="7" xfId="1" applyNumberFormat="1" applyFont="1" applyBorder="1"/>
    <xf numFmtId="164" fontId="0" fillId="0" borderId="0" xfId="1" applyNumberFormat="1" applyFont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64" fontId="11" fillId="0" borderId="0" xfId="0" applyNumberFormat="1" applyFont="1" applyBorder="1"/>
    <xf numFmtId="0" fontId="0" fillId="0" borderId="5" xfId="1" applyNumberFormat="1" applyFont="1" applyBorder="1" applyAlignment="1">
      <alignment horizontal="center"/>
    </xf>
    <xf numFmtId="0" fontId="0" fillId="2" borderId="5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5" fontId="0" fillId="0" borderId="4" xfId="0" applyNumberForma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Border="1" applyAlignment="1"/>
    <xf numFmtId="0" fontId="0" fillId="0" borderId="0" xfId="0" applyBorder="1" applyAlignment="1"/>
  </cellXfs>
  <cellStyles count="3">
    <cellStyle name="Comma" xfId="1" builtinId="3"/>
    <cellStyle name="Normal" xfId="0" builtinId="0"/>
    <cellStyle name="Percent" xfId="2" builtinId="5"/>
  </cellStyles>
  <dxfs count="8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276225</xdr:colOff>
          <xdr:row>2</xdr:row>
          <xdr:rowOff>133350</xdr:rowOff>
        </xdr:to>
        <xdr:sp macro="" textlink="">
          <xdr:nvSpPr>
            <xdr:cNvPr id="4144" name="PAGEOPTIONS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504825</xdr:colOff>
          <xdr:row>2</xdr:row>
          <xdr:rowOff>133350</xdr:rowOff>
        </xdr:to>
        <xdr:sp macro="" textlink="">
          <xdr:nvSpPr>
            <xdr:cNvPr id="4145" name="SIMXXXCACHE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U48"/>
  <sheetViews>
    <sheetView tabSelected="1" workbookViewId="0"/>
  </sheetViews>
  <sheetFormatPr defaultRowHeight="15" x14ac:dyDescent="0.25"/>
  <cols>
    <col min="1" max="1" width="28.7109375" customWidth="1"/>
    <col min="2" max="4" width="10.7109375" customWidth="1"/>
    <col min="5" max="5" width="11.7109375" customWidth="1"/>
    <col min="6" max="6" width="1.85546875" customWidth="1"/>
    <col min="7" max="8" width="10.7109375" customWidth="1"/>
    <col min="9" max="9" width="2.7109375" hidden="1" customWidth="1"/>
    <col min="10" max="19" width="9.85546875" hidden="1" customWidth="1"/>
    <col min="20" max="20" width="11.28515625" hidden="1" customWidth="1"/>
    <col min="21" max="21" width="2.5703125" customWidth="1"/>
    <col min="22" max="32" width="9.5703125" customWidth="1"/>
    <col min="33" max="33" width="7.28515625" customWidth="1"/>
    <col min="34" max="34" width="3.7109375" customWidth="1"/>
    <col min="35" max="44" width="7.7109375" customWidth="1"/>
    <col min="45" max="45" width="1.7109375" customWidth="1"/>
    <col min="46" max="54" width="7.7109375" customWidth="1"/>
    <col min="55" max="55" width="9.5703125" customWidth="1"/>
    <col min="56" max="56" width="3.7109375" customWidth="1"/>
    <col min="57" max="66" width="7.7109375" customWidth="1"/>
    <col min="67" max="67" width="1.7109375" customWidth="1"/>
    <col min="68" max="77" width="8.7109375" customWidth="1"/>
    <col min="78" max="78" width="3.7109375" customWidth="1"/>
    <col min="79" max="88" width="7.7109375" customWidth="1"/>
    <col min="89" max="89" width="1.7109375" customWidth="1"/>
    <col min="90" max="90" width="8.85546875" customWidth="1"/>
    <col min="91" max="99" width="7.7109375" customWidth="1"/>
    <col min="100" max="100" width="3.7109375" customWidth="1"/>
    <col min="101" max="110" width="7.7109375" customWidth="1"/>
    <col min="111" max="111" width="1.7109375" customWidth="1"/>
    <col min="112" max="121" width="8.85546875" customWidth="1"/>
    <col min="122" max="122" width="3.7109375" customWidth="1"/>
    <col min="123" max="132" width="7.7109375" customWidth="1"/>
    <col min="133" max="133" width="1.7109375" customWidth="1"/>
    <col min="134" max="143" width="7.7109375" customWidth="1"/>
    <col min="144" max="144" width="3.7109375" customWidth="1"/>
    <col min="145" max="154" width="7.7109375" customWidth="1"/>
    <col min="155" max="155" width="1.7109375" customWidth="1"/>
    <col min="156" max="165" width="7.7109375" customWidth="1"/>
    <col min="166" max="166" width="3.7109375" customWidth="1"/>
    <col min="167" max="177" width="7.7109375" customWidth="1"/>
    <col min="178" max="178" width="9.140625" customWidth="1"/>
  </cols>
  <sheetData>
    <row r="1" spans="1:177" ht="15.75" x14ac:dyDescent="0.25">
      <c r="A1" s="41" t="s">
        <v>74</v>
      </c>
      <c r="B1" t="s">
        <v>76</v>
      </c>
    </row>
    <row r="2" spans="1:177" ht="21" customHeight="1" x14ac:dyDescent="0.25">
      <c r="A2" t="s">
        <v>51</v>
      </c>
    </row>
    <row r="3" spans="1:177" ht="9" customHeight="1" x14ac:dyDescent="0.25"/>
    <row r="4" spans="1:177" s="104" customFormat="1" ht="15.75" customHeight="1" x14ac:dyDescent="0.25">
      <c r="A4" s="104" t="s">
        <v>70</v>
      </c>
    </row>
    <row r="5" spans="1:177" ht="16.5" customHeight="1" x14ac:dyDescent="0.25">
      <c r="AI5" s="43" t="s">
        <v>42</v>
      </c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5"/>
    </row>
    <row r="6" spans="1:177" x14ac:dyDescent="0.25">
      <c r="A6" s="43" t="s">
        <v>52</v>
      </c>
      <c r="B6" s="4"/>
      <c r="C6" s="4"/>
      <c r="D6" s="4"/>
      <c r="E6" s="5"/>
      <c r="F6" s="7"/>
      <c r="G6" s="43" t="s">
        <v>19</v>
      </c>
      <c r="H6" s="5"/>
      <c r="I6" s="7"/>
      <c r="J6" s="43" t="s">
        <v>49</v>
      </c>
      <c r="K6" s="4"/>
      <c r="L6" s="4"/>
      <c r="M6" s="4"/>
      <c r="N6" s="4"/>
      <c r="O6" s="4"/>
      <c r="P6" s="4"/>
      <c r="Q6" s="4"/>
      <c r="R6" s="4"/>
      <c r="S6" s="4"/>
      <c r="T6" s="5"/>
      <c r="V6" s="76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I6" s="106" t="s">
        <v>24</v>
      </c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7"/>
      <c r="BE6" s="107" t="s">
        <v>28</v>
      </c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7"/>
      <c r="CA6" s="107" t="s">
        <v>29</v>
      </c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7"/>
      <c r="CW6" s="107" t="s">
        <v>33</v>
      </c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7"/>
      <c r="DS6" s="107" t="s">
        <v>31</v>
      </c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7"/>
      <c r="EO6" s="107" t="s">
        <v>35</v>
      </c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7"/>
      <c r="FK6" s="7"/>
      <c r="FL6" s="7"/>
      <c r="FM6" s="7"/>
      <c r="FO6" s="7"/>
      <c r="FP6" s="7"/>
      <c r="FQ6" s="7"/>
      <c r="FR6" s="7"/>
      <c r="FS6" s="7"/>
      <c r="FT6" s="7"/>
      <c r="FU6" s="8"/>
    </row>
    <row r="7" spans="1:177" ht="6.75" customHeight="1" x14ac:dyDescent="0.25">
      <c r="A7" s="6"/>
      <c r="B7" s="7"/>
      <c r="C7" s="7"/>
      <c r="D7" s="7"/>
      <c r="E7" s="8"/>
      <c r="F7" s="7"/>
      <c r="G7" s="6"/>
      <c r="H7" s="8"/>
      <c r="I7" s="7"/>
      <c r="J7" s="6"/>
      <c r="K7" s="7"/>
      <c r="L7" s="7"/>
      <c r="M7" s="7"/>
      <c r="N7" s="7"/>
      <c r="O7" s="7"/>
      <c r="P7" s="7"/>
      <c r="Q7" s="7"/>
      <c r="R7" s="7"/>
      <c r="S7" s="7"/>
      <c r="T7" s="8"/>
      <c r="V7" s="6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I7" s="6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8"/>
    </row>
    <row r="8" spans="1:177" x14ac:dyDescent="0.25">
      <c r="B8" s="107" t="s">
        <v>44</v>
      </c>
      <c r="C8" s="107"/>
      <c r="D8" s="107"/>
      <c r="E8" s="110"/>
      <c r="F8" s="44"/>
      <c r="G8" s="28"/>
      <c r="H8" s="46"/>
      <c r="I8" s="25"/>
      <c r="J8" s="84">
        <v>42370</v>
      </c>
      <c r="K8" s="54">
        <v>42736</v>
      </c>
      <c r="L8" s="54">
        <v>43101</v>
      </c>
      <c r="M8" s="54">
        <v>43466</v>
      </c>
      <c r="N8" s="54">
        <v>43831</v>
      </c>
      <c r="O8" s="54">
        <v>44197</v>
      </c>
      <c r="P8" s="54">
        <v>44562</v>
      </c>
      <c r="Q8" s="54">
        <v>44927</v>
      </c>
      <c r="R8" s="54">
        <v>45292</v>
      </c>
      <c r="S8" s="54">
        <v>45658</v>
      </c>
      <c r="T8" s="61">
        <v>46023</v>
      </c>
      <c r="V8" s="6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I8" s="108" t="s">
        <v>25</v>
      </c>
      <c r="AJ8" s="107"/>
      <c r="AK8" s="107"/>
      <c r="AL8" s="107"/>
      <c r="AM8" s="107"/>
      <c r="AN8" s="107"/>
      <c r="AO8" s="107"/>
      <c r="AP8" s="107"/>
      <c r="AQ8" s="107"/>
      <c r="AR8" s="107"/>
      <c r="AS8" s="47"/>
      <c r="AT8" s="109" t="s">
        <v>36</v>
      </c>
      <c r="AU8" s="107"/>
      <c r="AV8" s="107"/>
      <c r="AW8" s="107"/>
      <c r="AX8" s="107"/>
      <c r="AY8" s="107"/>
      <c r="AZ8" s="107"/>
      <c r="BA8" s="107"/>
      <c r="BB8" s="107"/>
      <c r="BC8" s="107"/>
      <c r="BD8" s="47"/>
      <c r="BE8" s="109" t="s">
        <v>26</v>
      </c>
      <c r="BF8" s="107"/>
      <c r="BG8" s="107"/>
      <c r="BH8" s="107"/>
      <c r="BI8" s="107"/>
      <c r="BJ8" s="107"/>
      <c r="BK8" s="107"/>
      <c r="BL8" s="107"/>
      <c r="BM8" s="107"/>
      <c r="BN8" s="107"/>
      <c r="BO8" s="47"/>
      <c r="BP8" s="109" t="s">
        <v>37</v>
      </c>
      <c r="BQ8" s="107"/>
      <c r="BR8" s="107"/>
      <c r="BS8" s="107"/>
      <c r="BT8" s="107"/>
      <c r="BU8" s="107"/>
      <c r="BV8" s="107"/>
      <c r="BW8" s="107"/>
      <c r="BX8" s="107"/>
      <c r="BY8" s="107"/>
      <c r="BZ8" s="47"/>
      <c r="CA8" s="109" t="s">
        <v>27</v>
      </c>
      <c r="CB8" s="107"/>
      <c r="CC8" s="107"/>
      <c r="CD8" s="107"/>
      <c r="CE8" s="107"/>
      <c r="CF8" s="107"/>
      <c r="CG8" s="107"/>
      <c r="CH8" s="107"/>
      <c r="CI8" s="107"/>
      <c r="CJ8" s="107"/>
      <c r="CK8" s="47"/>
      <c r="CL8" s="109" t="s">
        <v>38</v>
      </c>
      <c r="CM8" s="107"/>
      <c r="CN8" s="107"/>
      <c r="CO8" s="107"/>
      <c r="CP8" s="107"/>
      <c r="CQ8" s="107"/>
      <c r="CR8" s="107"/>
      <c r="CS8" s="107"/>
      <c r="CT8" s="107"/>
      <c r="CU8" s="107"/>
      <c r="CV8" s="47"/>
      <c r="CW8" s="109" t="s">
        <v>30</v>
      </c>
      <c r="CX8" s="107"/>
      <c r="CY8" s="107"/>
      <c r="CZ8" s="107"/>
      <c r="DA8" s="107"/>
      <c r="DB8" s="107"/>
      <c r="DC8" s="107"/>
      <c r="DD8" s="107"/>
      <c r="DE8" s="107"/>
      <c r="DF8" s="107"/>
      <c r="DG8" s="47"/>
      <c r="DH8" s="109" t="s">
        <v>39</v>
      </c>
      <c r="DI8" s="107"/>
      <c r="DJ8" s="107"/>
      <c r="DK8" s="107"/>
      <c r="DL8" s="107"/>
      <c r="DM8" s="107"/>
      <c r="DN8" s="107"/>
      <c r="DO8" s="107"/>
      <c r="DP8" s="107"/>
      <c r="DQ8" s="107"/>
      <c r="DR8" s="7"/>
      <c r="DS8" s="109" t="s">
        <v>32</v>
      </c>
      <c r="DT8" s="107"/>
      <c r="DU8" s="107"/>
      <c r="DV8" s="107"/>
      <c r="DW8" s="107"/>
      <c r="DX8" s="107"/>
      <c r="DY8" s="107"/>
      <c r="DZ8" s="107"/>
      <c r="EA8" s="107"/>
      <c r="EB8" s="107"/>
      <c r="EC8" s="47"/>
      <c r="ED8" s="112" t="s">
        <v>40</v>
      </c>
      <c r="EE8" s="113"/>
      <c r="EF8" s="113"/>
      <c r="EG8" s="113"/>
      <c r="EH8" s="113"/>
      <c r="EI8" s="113"/>
      <c r="EJ8" s="113"/>
      <c r="EK8" s="113"/>
      <c r="EL8" s="113"/>
      <c r="EM8" s="113"/>
      <c r="EN8" s="7"/>
      <c r="EO8" s="109" t="s">
        <v>34</v>
      </c>
      <c r="EP8" s="107"/>
      <c r="EQ8" s="107"/>
      <c r="ER8" s="107"/>
      <c r="ES8" s="107"/>
      <c r="ET8" s="107"/>
      <c r="EU8" s="107"/>
      <c r="EV8" s="107"/>
      <c r="EW8" s="107"/>
      <c r="EX8" s="107"/>
      <c r="EY8" s="47"/>
      <c r="EZ8" s="109" t="s">
        <v>41</v>
      </c>
      <c r="FA8" s="107"/>
      <c r="FB8" s="107"/>
      <c r="FC8" s="107"/>
      <c r="FD8" s="107"/>
      <c r="FE8" s="107"/>
      <c r="FF8" s="107"/>
      <c r="FG8" s="107"/>
      <c r="FH8" s="107"/>
      <c r="FI8" s="107"/>
      <c r="FJ8" s="7"/>
      <c r="FK8" s="107" t="s">
        <v>43</v>
      </c>
      <c r="FL8" s="111"/>
      <c r="FM8" s="111"/>
      <c r="FN8" s="111"/>
      <c r="FO8" s="111"/>
      <c r="FP8" s="111"/>
      <c r="FQ8" s="111"/>
      <c r="FR8" s="111"/>
      <c r="FS8" s="111"/>
      <c r="FT8" s="111"/>
      <c r="FU8" s="110"/>
    </row>
    <row r="9" spans="1:177" x14ac:dyDescent="0.25">
      <c r="A9" s="6"/>
      <c r="B9" s="48" t="s">
        <v>0</v>
      </c>
      <c r="C9" s="9" t="s">
        <v>1</v>
      </c>
      <c r="D9" s="10" t="s">
        <v>2</v>
      </c>
      <c r="E9" s="11" t="s">
        <v>3</v>
      </c>
      <c r="F9" s="44"/>
      <c r="G9" s="28" t="s">
        <v>20</v>
      </c>
      <c r="H9" s="46" t="s">
        <v>21</v>
      </c>
      <c r="I9" s="25"/>
      <c r="J9" s="21" t="s">
        <v>5</v>
      </c>
      <c r="K9" s="3" t="s">
        <v>6</v>
      </c>
      <c r="L9" s="3" t="s">
        <v>7</v>
      </c>
      <c r="M9" s="3" t="s">
        <v>8</v>
      </c>
      <c r="N9" s="3" t="s">
        <v>9</v>
      </c>
      <c r="O9" s="3" t="s">
        <v>10</v>
      </c>
      <c r="P9" s="3" t="s">
        <v>11</v>
      </c>
      <c r="Q9" s="3" t="s">
        <v>12</v>
      </c>
      <c r="R9" s="3" t="s">
        <v>13</v>
      </c>
      <c r="S9" s="3" t="s">
        <v>14</v>
      </c>
      <c r="T9" s="22" t="s">
        <v>67</v>
      </c>
      <c r="V9" s="21" t="s">
        <v>5</v>
      </c>
      <c r="W9" s="3" t="s">
        <v>6</v>
      </c>
      <c r="X9" s="3" t="s">
        <v>7</v>
      </c>
      <c r="Y9" s="3" t="s">
        <v>8</v>
      </c>
      <c r="Z9" s="3" t="s">
        <v>9</v>
      </c>
      <c r="AA9" s="3" t="s">
        <v>10</v>
      </c>
      <c r="AB9" s="3" t="s">
        <v>11</v>
      </c>
      <c r="AC9" s="3" t="s">
        <v>12</v>
      </c>
      <c r="AD9" s="3" t="s">
        <v>13</v>
      </c>
      <c r="AE9" s="3" t="s">
        <v>14</v>
      </c>
      <c r="AF9" s="3" t="s">
        <v>15</v>
      </c>
      <c r="AG9" s="22" t="s">
        <v>67</v>
      </c>
      <c r="AI9" s="21" t="s">
        <v>5</v>
      </c>
      <c r="AJ9" s="3" t="s">
        <v>6</v>
      </c>
      <c r="AK9" s="3" t="s">
        <v>7</v>
      </c>
      <c r="AL9" s="3" t="s">
        <v>8</v>
      </c>
      <c r="AM9" s="3" t="s">
        <v>9</v>
      </c>
      <c r="AN9" s="3" t="s">
        <v>10</v>
      </c>
      <c r="AO9" s="3" t="s">
        <v>11</v>
      </c>
      <c r="AP9" s="3" t="s">
        <v>12</v>
      </c>
      <c r="AQ9" s="3" t="s">
        <v>13</v>
      </c>
      <c r="AR9" s="3" t="s">
        <v>14</v>
      </c>
      <c r="AS9" s="3"/>
      <c r="AT9" s="3" t="s">
        <v>5</v>
      </c>
      <c r="AU9" s="3" t="s">
        <v>6</v>
      </c>
      <c r="AV9" s="3" t="s">
        <v>7</v>
      </c>
      <c r="AW9" s="3" t="s">
        <v>8</v>
      </c>
      <c r="AX9" s="3" t="s">
        <v>9</v>
      </c>
      <c r="AY9" s="3" t="s">
        <v>10</v>
      </c>
      <c r="AZ9" s="3" t="s">
        <v>11</v>
      </c>
      <c r="BA9" s="3" t="s">
        <v>12</v>
      </c>
      <c r="BB9" s="3" t="s">
        <v>13</v>
      </c>
      <c r="BC9" s="3" t="s">
        <v>14</v>
      </c>
      <c r="BD9" s="3"/>
      <c r="BE9" s="3" t="s">
        <v>5</v>
      </c>
      <c r="BF9" s="3" t="s">
        <v>6</v>
      </c>
      <c r="BG9" s="3" t="s">
        <v>7</v>
      </c>
      <c r="BH9" s="3" t="s">
        <v>8</v>
      </c>
      <c r="BI9" s="3" t="s">
        <v>9</v>
      </c>
      <c r="BJ9" s="3" t="s">
        <v>10</v>
      </c>
      <c r="BK9" s="3" t="s">
        <v>11</v>
      </c>
      <c r="BL9" s="3" t="s">
        <v>12</v>
      </c>
      <c r="BM9" s="3" t="s">
        <v>13</v>
      </c>
      <c r="BN9" s="3" t="s">
        <v>14</v>
      </c>
      <c r="BO9" s="3"/>
      <c r="BP9" s="3" t="s">
        <v>5</v>
      </c>
      <c r="BQ9" s="3" t="s">
        <v>6</v>
      </c>
      <c r="BR9" s="3" t="s">
        <v>7</v>
      </c>
      <c r="BS9" s="3" t="s">
        <v>8</v>
      </c>
      <c r="BT9" s="3" t="s">
        <v>9</v>
      </c>
      <c r="BU9" s="3" t="s">
        <v>10</v>
      </c>
      <c r="BV9" s="3" t="s">
        <v>11</v>
      </c>
      <c r="BW9" s="3" t="s">
        <v>12</v>
      </c>
      <c r="BX9" s="3" t="s">
        <v>13</v>
      </c>
      <c r="BY9" s="3" t="s">
        <v>14</v>
      </c>
      <c r="BZ9" s="3"/>
      <c r="CA9" s="3" t="s">
        <v>5</v>
      </c>
      <c r="CB9" s="3" t="s">
        <v>6</v>
      </c>
      <c r="CC9" s="3" t="s">
        <v>7</v>
      </c>
      <c r="CD9" s="3" t="s">
        <v>8</v>
      </c>
      <c r="CE9" s="3" t="s">
        <v>9</v>
      </c>
      <c r="CF9" s="3" t="s">
        <v>10</v>
      </c>
      <c r="CG9" s="3" t="s">
        <v>11</v>
      </c>
      <c r="CH9" s="3" t="s">
        <v>12</v>
      </c>
      <c r="CI9" s="3" t="s">
        <v>13</v>
      </c>
      <c r="CJ9" s="3" t="s">
        <v>14</v>
      </c>
      <c r="CK9" s="3"/>
      <c r="CL9" s="3" t="s">
        <v>5</v>
      </c>
      <c r="CM9" s="3" t="s">
        <v>6</v>
      </c>
      <c r="CN9" s="3" t="s">
        <v>7</v>
      </c>
      <c r="CO9" s="3" t="s">
        <v>8</v>
      </c>
      <c r="CP9" s="3" t="s">
        <v>9</v>
      </c>
      <c r="CQ9" s="3" t="s">
        <v>10</v>
      </c>
      <c r="CR9" s="3" t="s">
        <v>11</v>
      </c>
      <c r="CS9" s="3" t="s">
        <v>12</v>
      </c>
      <c r="CT9" s="3" t="s">
        <v>13</v>
      </c>
      <c r="CU9" s="3" t="s">
        <v>14</v>
      </c>
      <c r="CV9" s="3"/>
      <c r="CW9" s="3" t="s">
        <v>5</v>
      </c>
      <c r="CX9" s="3" t="s">
        <v>6</v>
      </c>
      <c r="CY9" s="3" t="s">
        <v>7</v>
      </c>
      <c r="CZ9" s="3" t="s">
        <v>8</v>
      </c>
      <c r="DA9" s="3" t="s">
        <v>9</v>
      </c>
      <c r="DB9" s="3" t="s">
        <v>10</v>
      </c>
      <c r="DC9" s="3" t="s">
        <v>11</v>
      </c>
      <c r="DD9" s="3" t="s">
        <v>12</v>
      </c>
      <c r="DE9" s="3" t="s">
        <v>13</v>
      </c>
      <c r="DF9" s="3" t="s">
        <v>14</v>
      </c>
      <c r="DG9" s="3"/>
      <c r="DH9" s="3" t="s">
        <v>5</v>
      </c>
      <c r="DI9" s="3" t="s">
        <v>6</v>
      </c>
      <c r="DJ9" s="3" t="s">
        <v>7</v>
      </c>
      <c r="DK9" s="3" t="s">
        <v>8</v>
      </c>
      <c r="DL9" s="3" t="s">
        <v>9</v>
      </c>
      <c r="DM9" s="3" t="s">
        <v>10</v>
      </c>
      <c r="DN9" s="3" t="s">
        <v>11</v>
      </c>
      <c r="DO9" s="3" t="s">
        <v>12</v>
      </c>
      <c r="DP9" s="3" t="s">
        <v>13</v>
      </c>
      <c r="DQ9" s="3" t="s">
        <v>14</v>
      </c>
      <c r="DR9" s="7"/>
      <c r="DS9" s="3" t="s">
        <v>5</v>
      </c>
      <c r="DT9" s="3" t="s">
        <v>6</v>
      </c>
      <c r="DU9" s="3" t="s">
        <v>7</v>
      </c>
      <c r="DV9" s="3" t="s">
        <v>8</v>
      </c>
      <c r="DW9" s="3" t="s">
        <v>9</v>
      </c>
      <c r="DX9" s="3" t="s">
        <v>10</v>
      </c>
      <c r="DY9" s="3" t="s">
        <v>11</v>
      </c>
      <c r="DZ9" s="3" t="s">
        <v>12</v>
      </c>
      <c r="EA9" s="3" t="s">
        <v>13</v>
      </c>
      <c r="EB9" s="3" t="s">
        <v>14</v>
      </c>
      <c r="EC9" s="3"/>
      <c r="ED9" s="3" t="s">
        <v>5</v>
      </c>
      <c r="EE9" s="3" t="s">
        <v>6</v>
      </c>
      <c r="EF9" s="3" t="s">
        <v>7</v>
      </c>
      <c r="EG9" s="3" t="s">
        <v>8</v>
      </c>
      <c r="EH9" s="3" t="s">
        <v>9</v>
      </c>
      <c r="EI9" s="3" t="s">
        <v>10</v>
      </c>
      <c r="EJ9" s="3" t="s">
        <v>11</v>
      </c>
      <c r="EK9" s="3" t="s">
        <v>12</v>
      </c>
      <c r="EL9" s="3" t="s">
        <v>13</v>
      </c>
      <c r="EM9" s="3" t="s">
        <v>14</v>
      </c>
      <c r="EN9" s="7"/>
      <c r="EO9" s="3" t="s">
        <v>5</v>
      </c>
      <c r="EP9" s="3" t="s">
        <v>6</v>
      </c>
      <c r="EQ9" s="3" t="s">
        <v>7</v>
      </c>
      <c r="ER9" s="3" t="s">
        <v>8</v>
      </c>
      <c r="ES9" s="3" t="s">
        <v>9</v>
      </c>
      <c r="ET9" s="3" t="s">
        <v>10</v>
      </c>
      <c r="EU9" s="3" t="s">
        <v>11</v>
      </c>
      <c r="EV9" s="3" t="s">
        <v>12</v>
      </c>
      <c r="EW9" s="3" t="s">
        <v>13</v>
      </c>
      <c r="EX9" s="3" t="s">
        <v>14</v>
      </c>
      <c r="EY9" s="3"/>
      <c r="EZ9" s="3" t="s">
        <v>5</v>
      </c>
      <c r="FA9" s="3" t="s">
        <v>6</v>
      </c>
      <c r="FB9" s="3" t="s">
        <v>7</v>
      </c>
      <c r="FC9" s="3" t="s">
        <v>8</v>
      </c>
      <c r="FD9" s="3" t="s">
        <v>9</v>
      </c>
      <c r="FE9" s="3" t="s">
        <v>10</v>
      </c>
      <c r="FF9" s="3" t="s">
        <v>11</v>
      </c>
      <c r="FG9" s="3" t="s">
        <v>12</v>
      </c>
      <c r="FH9" s="3" t="s">
        <v>13</v>
      </c>
      <c r="FI9" s="3" t="s">
        <v>14</v>
      </c>
      <c r="FJ9" s="7"/>
      <c r="FK9" s="3" t="s">
        <v>5</v>
      </c>
      <c r="FL9" s="3" t="s">
        <v>6</v>
      </c>
      <c r="FM9" s="3" t="s">
        <v>7</v>
      </c>
      <c r="FN9" s="3" t="s">
        <v>8</v>
      </c>
      <c r="FO9" s="3" t="s">
        <v>9</v>
      </c>
      <c r="FP9" s="3" t="s">
        <v>10</v>
      </c>
      <c r="FQ9" s="3" t="s">
        <v>11</v>
      </c>
      <c r="FR9" s="3" t="s">
        <v>12</v>
      </c>
      <c r="FS9" s="3" t="s">
        <v>13</v>
      </c>
      <c r="FT9" s="3" t="s">
        <v>14</v>
      </c>
      <c r="FU9" s="74" t="s">
        <v>15</v>
      </c>
    </row>
    <row r="10" spans="1:177" x14ac:dyDescent="0.25">
      <c r="A10" s="6" t="s">
        <v>57</v>
      </c>
      <c r="B10" s="12">
        <v>2400</v>
      </c>
      <c r="C10" s="13">
        <v>2800</v>
      </c>
      <c r="D10" s="14">
        <v>3400</v>
      </c>
      <c r="E10" s="15" t="e">
        <f ca="1">_xll.VoseInput("Project Design","$")+_xll.VosePERT(B10,C10,D10)</f>
        <v>#NAME?</v>
      </c>
      <c r="F10" s="26"/>
      <c r="G10" s="80">
        <f>G$24</f>
        <v>42370</v>
      </c>
      <c r="H10" s="63" t="e">
        <f ca="1">H25</f>
        <v>#NAME?</v>
      </c>
      <c r="I10" s="26"/>
      <c r="J10" s="57" t="e">
        <f t="shared" ref="J10:S12" ca="1" si="0">(AI10*AT10)+(BE10*BP10)+(CA10*CL10)+(CW10*DH10)+(DS10*ED10)+(EO10*EZ10)</f>
        <v>#NAME?</v>
      </c>
      <c r="K10" s="60" t="e">
        <f t="shared" ca="1" si="0"/>
        <v>#NAME?</v>
      </c>
      <c r="L10" s="60" t="e">
        <f t="shared" ca="1" si="0"/>
        <v>#NAME?</v>
      </c>
      <c r="M10" s="60" t="e">
        <f t="shared" ca="1" si="0"/>
        <v>#NAME?</v>
      </c>
      <c r="N10" s="60" t="e">
        <f t="shared" ca="1" si="0"/>
        <v>#NAME?</v>
      </c>
      <c r="O10" s="60" t="e">
        <f t="shared" ca="1" si="0"/>
        <v>#NAME?</v>
      </c>
      <c r="P10" s="60" t="e">
        <f t="shared" ca="1" si="0"/>
        <v>#NAME?</v>
      </c>
      <c r="Q10" s="60" t="e">
        <f t="shared" ca="1" si="0"/>
        <v>#NAME?</v>
      </c>
      <c r="R10" s="60" t="e">
        <f t="shared" ca="1" si="0"/>
        <v>#NAME?</v>
      </c>
      <c r="S10" s="60" t="e">
        <f t="shared" ca="1" si="0"/>
        <v>#NAME?</v>
      </c>
      <c r="T10" s="62" t="e">
        <f ca="1">SUM(J10:S10)</f>
        <v>#NAME?</v>
      </c>
      <c r="V10" s="29" t="e">
        <f t="shared" ref="V10:AE12" ca="1" si="1">$E10*J10</f>
        <v>#NAME?</v>
      </c>
      <c r="W10" s="23" t="e">
        <f t="shared" ca="1" si="1"/>
        <v>#NAME?</v>
      </c>
      <c r="X10" s="23" t="e">
        <f t="shared" ca="1" si="1"/>
        <v>#NAME?</v>
      </c>
      <c r="Y10" s="23" t="e">
        <f t="shared" ca="1" si="1"/>
        <v>#NAME?</v>
      </c>
      <c r="Z10" s="23" t="e">
        <f t="shared" ca="1" si="1"/>
        <v>#NAME?</v>
      </c>
      <c r="AA10" s="23" t="e">
        <f t="shared" ca="1" si="1"/>
        <v>#NAME?</v>
      </c>
      <c r="AB10" s="23" t="e">
        <f t="shared" ca="1" si="1"/>
        <v>#NAME?</v>
      </c>
      <c r="AC10" s="23" t="e">
        <f t="shared" ca="1" si="1"/>
        <v>#NAME?</v>
      </c>
      <c r="AD10" s="23" t="e">
        <f t="shared" ca="1" si="1"/>
        <v>#NAME?</v>
      </c>
      <c r="AE10" s="23" t="e">
        <f t="shared" ca="1" si="1"/>
        <v>#NAME?</v>
      </c>
      <c r="AF10" s="99" t="e">
        <f ca="1">SUM(V10:AE10)</f>
        <v>#NAME?</v>
      </c>
      <c r="AG10" s="102" t="e">
        <f ca="1">AF10-E10</f>
        <v>#NAME?</v>
      </c>
      <c r="AI10" s="6" t="e">
        <f t="shared" ref="AI10:AR12" ca="1" si="2">IF($H10&lt;=J$8,1,0)</f>
        <v>#NAME?</v>
      </c>
      <c r="AJ10" s="7" t="e">
        <f t="shared" ca="1" si="2"/>
        <v>#NAME?</v>
      </c>
      <c r="AK10" s="7" t="e">
        <f t="shared" ca="1" si="2"/>
        <v>#NAME?</v>
      </c>
      <c r="AL10" s="7" t="e">
        <f t="shared" ca="1" si="2"/>
        <v>#NAME?</v>
      </c>
      <c r="AM10" s="7" t="e">
        <f t="shared" ca="1" si="2"/>
        <v>#NAME?</v>
      </c>
      <c r="AN10" s="7" t="e">
        <f t="shared" ca="1" si="2"/>
        <v>#NAME?</v>
      </c>
      <c r="AO10" s="7" t="e">
        <f t="shared" ca="1" si="2"/>
        <v>#NAME?</v>
      </c>
      <c r="AP10" s="7" t="e">
        <f t="shared" ca="1" si="2"/>
        <v>#NAME?</v>
      </c>
      <c r="AQ10" s="7" t="e">
        <f t="shared" ca="1" si="2"/>
        <v>#NAME?</v>
      </c>
      <c r="AR10" s="7" t="e">
        <f t="shared" ca="1" si="2"/>
        <v>#NAME?</v>
      </c>
      <c r="AS10" s="7"/>
      <c r="AT10" s="59">
        <v>0</v>
      </c>
      <c r="AU10" s="59">
        <v>0</v>
      </c>
      <c r="AV10" s="59">
        <v>0</v>
      </c>
      <c r="AW10" s="59">
        <v>0</v>
      </c>
      <c r="AX10" s="59">
        <v>0</v>
      </c>
      <c r="AY10" s="59">
        <v>0</v>
      </c>
      <c r="AZ10" s="59">
        <v>0</v>
      </c>
      <c r="BA10" s="59">
        <v>0</v>
      </c>
      <c r="BB10" s="59">
        <v>0</v>
      </c>
      <c r="BC10" s="59">
        <v>0</v>
      </c>
      <c r="BD10" s="7"/>
      <c r="BE10" s="7" t="e">
        <f t="shared" ref="BE10:BN12" ca="1" si="3">IF(AND($G10&lt;J$8,J$8&lt;$H10,$H10&lt;=K$8)=TRUE,1,0)</f>
        <v>#NAME?</v>
      </c>
      <c r="BF10" s="7" t="e">
        <f t="shared" ca="1" si="3"/>
        <v>#NAME?</v>
      </c>
      <c r="BG10" s="7" t="e">
        <f t="shared" ca="1" si="3"/>
        <v>#NAME?</v>
      </c>
      <c r="BH10" s="7" t="e">
        <f t="shared" ca="1" si="3"/>
        <v>#NAME?</v>
      </c>
      <c r="BI10" s="7" t="e">
        <f t="shared" ca="1" si="3"/>
        <v>#NAME?</v>
      </c>
      <c r="BJ10" s="7" t="e">
        <f t="shared" ca="1" si="3"/>
        <v>#NAME?</v>
      </c>
      <c r="BK10" s="7" t="e">
        <f t="shared" ca="1" si="3"/>
        <v>#NAME?</v>
      </c>
      <c r="BL10" s="7" t="e">
        <f t="shared" ca="1" si="3"/>
        <v>#NAME?</v>
      </c>
      <c r="BM10" s="7" t="e">
        <f t="shared" ca="1" si="3"/>
        <v>#NAME?</v>
      </c>
      <c r="BN10" s="7" t="e">
        <f t="shared" ca="1" si="3"/>
        <v>#NAME?</v>
      </c>
      <c r="BO10" s="7"/>
      <c r="BP10" s="55" t="e">
        <f t="shared" ref="BP10:BY12" ca="1" si="4">($H10-J$8)/($H10-$G10)</f>
        <v>#NAME?</v>
      </c>
      <c r="BQ10" s="55" t="e">
        <f t="shared" ca="1" si="4"/>
        <v>#NAME?</v>
      </c>
      <c r="BR10" s="55" t="e">
        <f t="shared" ca="1" si="4"/>
        <v>#NAME?</v>
      </c>
      <c r="BS10" s="55" t="e">
        <f t="shared" ca="1" si="4"/>
        <v>#NAME?</v>
      </c>
      <c r="BT10" s="55" t="e">
        <f t="shared" ca="1" si="4"/>
        <v>#NAME?</v>
      </c>
      <c r="BU10" s="55" t="e">
        <f t="shared" ca="1" si="4"/>
        <v>#NAME?</v>
      </c>
      <c r="BV10" s="55" t="e">
        <f t="shared" ca="1" si="4"/>
        <v>#NAME?</v>
      </c>
      <c r="BW10" s="55" t="e">
        <f t="shared" ca="1" si="4"/>
        <v>#NAME?</v>
      </c>
      <c r="BX10" s="55" t="e">
        <f t="shared" ca="1" si="4"/>
        <v>#NAME?</v>
      </c>
      <c r="BY10" s="55" t="e">
        <f t="shared" ca="1" si="4"/>
        <v>#NAME?</v>
      </c>
      <c r="BZ10" s="7"/>
      <c r="CA10" s="7" t="e">
        <f t="shared" ref="CA10:CJ12" ca="1" si="5">IF(AND($G10&lt;=J$8,K$8&lt;$H10)=TRUE,1,0)</f>
        <v>#NAME?</v>
      </c>
      <c r="CB10" s="7" t="e">
        <f t="shared" ca="1" si="5"/>
        <v>#NAME?</v>
      </c>
      <c r="CC10" s="7" t="e">
        <f t="shared" ca="1" si="5"/>
        <v>#NAME?</v>
      </c>
      <c r="CD10" s="7" t="e">
        <f t="shared" ca="1" si="5"/>
        <v>#NAME?</v>
      </c>
      <c r="CE10" s="7" t="e">
        <f t="shared" ca="1" si="5"/>
        <v>#NAME?</v>
      </c>
      <c r="CF10" s="7" t="e">
        <f t="shared" ca="1" si="5"/>
        <v>#NAME?</v>
      </c>
      <c r="CG10" s="7" t="e">
        <f t="shared" ca="1" si="5"/>
        <v>#NAME?</v>
      </c>
      <c r="CH10" s="7" t="e">
        <f t="shared" ca="1" si="5"/>
        <v>#NAME?</v>
      </c>
      <c r="CI10" s="7" t="e">
        <f t="shared" ca="1" si="5"/>
        <v>#NAME?</v>
      </c>
      <c r="CJ10" s="7" t="e">
        <f t="shared" ca="1" si="5"/>
        <v>#NAME?</v>
      </c>
      <c r="CK10" s="7"/>
      <c r="CL10" s="55" t="e">
        <f t="shared" ref="CL10:CU12" ca="1" si="6">(K$8-J$8)/($H10-$G10)</f>
        <v>#NAME?</v>
      </c>
      <c r="CM10" s="55" t="e">
        <f t="shared" ca="1" si="6"/>
        <v>#NAME?</v>
      </c>
      <c r="CN10" s="55" t="e">
        <f t="shared" ca="1" si="6"/>
        <v>#NAME?</v>
      </c>
      <c r="CO10" s="55" t="e">
        <f t="shared" ca="1" si="6"/>
        <v>#NAME?</v>
      </c>
      <c r="CP10" s="55" t="e">
        <f t="shared" ca="1" si="6"/>
        <v>#NAME?</v>
      </c>
      <c r="CQ10" s="55" t="e">
        <f t="shared" ca="1" si="6"/>
        <v>#NAME?</v>
      </c>
      <c r="CR10" s="55" t="e">
        <f t="shared" ca="1" si="6"/>
        <v>#NAME?</v>
      </c>
      <c r="CS10" s="55" t="e">
        <f t="shared" ca="1" si="6"/>
        <v>#NAME?</v>
      </c>
      <c r="CT10" s="55" t="e">
        <f t="shared" ca="1" si="6"/>
        <v>#NAME?</v>
      </c>
      <c r="CU10" s="55" t="e">
        <f t="shared" ca="1" si="6"/>
        <v>#NAME?</v>
      </c>
      <c r="CV10" s="7"/>
      <c r="CW10" s="7" t="e">
        <f t="shared" ref="CW10:DF12" ca="1" si="7">IF(AND(J$8&lt;=$G10,$H10&lt;=K$8)=TRUE,1,0)</f>
        <v>#NAME?</v>
      </c>
      <c r="CX10" s="7" t="e">
        <f t="shared" ca="1" si="7"/>
        <v>#NAME?</v>
      </c>
      <c r="CY10" s="7" t="e">
        <f t="shared" ca="1" si="7"/>
        <v>#NAME?</v>
      </c>
      <c r="CZ10" s="7" t="e">
        <f t="shared" ca="1" si="7"/>
        <v>#NAME?</v>
      </c>
      <c r="DA10" s="7" t="e">
        <f t="shared" ca="1" si="7"/>
        <v>#NAME?</v>
      </c>
      <c r="DB10" s="7" t="e">
        <f t="shared" ca="1" si="7"/>
        <v>#NAME?</v>
      </c>
      <c r="DC10" s="7" t="e">
        <f t="shared" ca="1" si="7"/>
        <v>#NAME?</v>
      </c>
      <c r="DD10" s="7" t="e">
        <f t="shared" ca="1" si="7"/>
        <v>#NAME?</v>
      </c>
      <c r="DE10" s="7" t="e">
        <f t="shared" ca="1" si="7"/>
        <v>#NAME?</v>
      </c>
      <c r="DF10" s="7" t="e">
        <f t="shared" ca="1" si="7"/>
        <v>#NAME?</v>
      </c>
      <c r="DG10" s="7"/>
      <c r="DH10" s="39">
        <v>1</v>
      </c>
      <c r="DI10" s="39">
        <v>1</v>
      </c>
      <c r="DJ10" s="39">
        <v>1</v>
      </c>
      <c r="DK10" s="39">
        <v>1</v>
      </c>
      <c r="DL10" s="39">
        <v>1</v>
      </c>
      <c r="DM10" s="39">
        <v>1</v>
      </c>
      <c r="DN10" s="39">
        <v>1</v>
      </c>
      <c r="DO10" s="39">
        <v>1</v>
      </c>
      <c r="DP10" s="39">
        <v>1</v>
      </c>
      <c r="DQ10" s="39">
        <v>1</v>
      </c>
      <c r="DR10" s="7"/>
      <c r="DS10" s="7" t="e">
        <f t="shared" ref="DS10:EB12" ca="1" si="8">IF(AND(J$8&lt;$G10,$G10&lt;K$8,K$8&lt;$H10)=TRUE,1,0)</f>
        <v>#NAME?</v>
      </c>
      <c r="DT10" s="7" t="e">
        <f t="shared" ca="1" si="8"/>
        <v>#NAME?</v>
      </c>
      <c r="DU10" s="7" t="e">
        <f t="shared" ca="1" si="8"/>
        <v>#NAME?</v>
      </c>
      <c r="DV10" s="7" t="e">
        <f t="shared" ca="1" si="8"/>
        <v>#NAME?</v>
      </c>
      <c r="DW10" s="7" t="e">
        <f t="shared" ca="1" si="8"/>
        <v>#NAME?</v>
      </c>
      <c r="DX10" s="7" t="e">
        <f t="shared" ca="1" si="8"/>
        <v>#NAME?</v>
      </c>
      <c r="DY10" s="7" t="e">
        <f t="shared" ca="1" si="8"/>
        <v>#NAME?</v>
      </c>
      <c r="DZ10" s="7" t="e">
        <f t="shared" ca="1" si="8"/>
        <v>#NAME?</v>
      </c>
      <c r="EA10" s="7" t="e">
        <f t="shared" ca="1" si="8"/>
        <v>#NAME?</v>
      </c>
      <c r="EB10" s="7" t="e">
        <f t="shared" ca="1" si="8"/>
        <v>#NAME?</v>
      </c>
      <c r="EC10" s="7"/>
      <c r="ED10" s="55" t="e">
        <f t="shared" ref="ED10:EM12" ca="1" si="9">(K$8-$G10)/($H10-$G10)</f>
        <v>#NAME?</v>
      </c>
      <c r="EE10" s="55" t="e">
        <f t="shared" ca="1" si="9"/>
        <v>#NAME?</v>
      </c>
      <c r="EF10" s="55" t="e">
        <f t="shared" ca="1" si="9"/>
        <v>#NAME?</v>
      </c>
      <c r="EG10" s="55" t="e">
        <f t="shared" ca="1" si="9"/>
        <v>#NAME?</v>
      </c>
      <c r="EH10" s="55" t="e">
        <f t="shared" ca="1" si="9"/>
        <v>#NAME?</v>
      </c>
      <c r="EI10" s="55" t="e">
        <f t="shared" ca="1" si="9"/>
        <v>#NAME?</v>
      </c>
      <c r="EJ10" s="55" t="e">
        <f t="shared" ca="1" si="9"/>
        <v>#NAME?</v>
      </c>
      <c r="EK10" s="55" t="e">
        <f t="shared" ca="1" si="9"/>
        <v>#NAME?</v>
      </c>
      <c r="EL10" s="55" t="e">
        <f t="shared" ca="1" si="9"/>
        <v>#NAME?</v>
      </c>
      <c r="EM10" s="55" t="e">
        <f t="shared" ca="1" si="9"/>
        <v>#NAME?</v>
      </c>
      <c r="EN10" s="7"/>
      <c r="EO10" s="7">
        <f t="shared" ref="EO10:EX12" si="10">IF(K$8&lt;=$G10,1,0)</f>
        <v>0</v>
      </c>
      <c r="EP10" s="7">
        <f t="shared" si="10"/>
        <v>0</v>
      </c>
      <c r="EQ10" s="7">
        <f t="shared" si="10"/>
        <v>0</v>
      </c>
      <c r="ER10" s="7">
        <f t="shared" si="10"/>
        <v>0</v>
      </c>
      <c r="ES10" s="7">
        <f t="shared" si="10"/>
        <v>0</v>
      </c>
      <c r="ET10" s="7">
        <f t="shared" si="10"/>
        <v>0</v>
      </c>
      <c r="EU10" s="7">
        <f t="shared" si="10"/>
        <v>0</v>
      </c>
      <c r="EV10" s="7">
        <f t="shared" si="10"/>
        <v>0</v>
      </c>
      <c r="EW10" s="7">
        <f t="shared" si="10"/>
        <v>0</v>
      </c>
      <c r="EX10" s="7">
        <f t="shared" si="10"/>
        <v>0</v>
      </c>
      <c r="EY10" s="7"/>
      <c r="EZ10" s="59">
        <v>0</v>
      </c>
      <c r="FA10" s="59">
        <v>0</v>
      </c>
      <c r="FB10" s="59">
        <v>0</v>
      </c>
      <c r="FC10" s="59">
        <v>0</v>
      </c>
      <c r="FD10" s="59">
        <v>0</v>
      </c>
      <c r="FE10" s="59">
        <v>0</v>
      </c>
      <c r="FF10" s="59">
        <v>0</v>
      </c>
      <c r="FG10" s="59">
        <v>0</v>
      </c>
      <c r="FH10" s="59">
        <v>0</v>
      </c>
      <c r="FI10" s="59">
        <v>0</v>
      </c>
      <c r="FJ10" s="7"/>
      <c r="FK10" s="7" t="e">
        <f t="shared" ref="FK10:FT12" ca="1" si="11">AI10+BE10+CA10+CW10+DS10+EO10</f>
        <v>#NAME?</v>
      </c>
      <c r="FL10" s="7" t="e">
        <f t="shared" ca="1" si="11"/>
        <v>#NAME?</v>
      </c>
      <c r="FM10" s="7" t="e">
        <f t="shared" ca="1" si="11"/>
        <v>#NAME?</v>
      </c>
      <c r="FN10" s="7" t="e">
        <f t="shared" ca="1" si="11"/>
        <v>#NAME?</v>
      </c>
      <c r="FO10" s="7" t="e">
        <f t="shared" ca="1" si="11"/>
        <v>#NAME?</v>
      </c>
      <c r="FP10" s="7" t="e">
        <f t="shared" ca="1" si="11"/>
        <v>#NAME?</v>
      </c>
      <c r="FQ10" s="7" t="e">
        <f t="shared" ca="1" si="11"/>
        <v>#NAME?</v>
      </c>
      <c r="FR10" s="7" t="e">
        <f t="shared" ca="1" si="11"/>
        <v>#NAME?</v>
      </c>
      <c r="FS10" s="7" t="e">
        <f t="shared" ca="1" si="11"/>
        <v>#NAME?</v>
      </c>
      <c r="FT10" s="7" t="e">
        <f t="shared" ca="1" si="11"/>
        <v>#NAME?</v>
      </c>
      <c r="FU10" s="8" t="e">
        <f t="shared" ref="FU10:FU12" ca="1" si="12">SUM(FK10:FT10)</f>
        <v>#NAME?</v>
      </c>
    </row>
    <row r="11" spans="1:177" x14ac:dyDescent="0.25">
      <c r="A11" s="6" t="s">
        <v>65</v>
      </c>
      <c r="B11" s="12">
        <v>40000</v>
      </c>
      <c r="C11" s="13">
        <v>55000</v>
      </c>
      <c r="D11" s="14">
        <v>75000</v>
      </c>
      <c r="E11" s="15" t="e">
        <f ca="1">_xll.VoseInput("Store Modifications","$")+_xll.VosePERT(B11,C11,D11)</f>
        <v>#NAME?</v>
      </c>
      <c r="F11" s="26"/>
      <c r="G11" s="64" t="e">
        <f ca="1">G26</f>
        <v>#NAME?</v>
      </c>
      <c r="H11" s="63" t="e">
        <f ca="1">H26</f>
        <v>#NAME?</v>
      </c>
      <c r="I11" s="26"/>
      <c r="J11" s="57" t="e">
        <f t="shared" ca="1" si="0"/>
        <v>#NAME?</v>
      </c>
      <c r="K11" s="60" t="e">
        <f t="shared" ca="1" si="0"/>
        <v>#NAME?</v>
      </c>
      <c r="L11" s="60" t="e">
        <f t="shared" ca="1" si="0"/>
        <v>#NAME?</v>
      </c>
      <c r="M11" s="60" t="e">
        <f t="shared" ca="1" si="0"/>
        <v>#NAME?</v>
      </c>
      <c r="N11" s="60" t="e">
        <f t="shared" ca="1" si="0"/>
        <v>#NAME?</v>
      </c>
      <c r="O11" s="60" t="e">
        <f t="shared" ca="1" si="0"/>
        <v>#NAME?</v>
      </c>
      <c r="P11" s="60" t="e">
        <f t="shared" ca="1" si="0"/>
        <v>#NAME?</v>
      </c>
      <c r="Q11" s="60" t="e">
        <f t="shared" ca="1" si="0"/>
        <v>#NAME?</v>
      </c>
      <c r="R11" s="60" t="e">
        <f t="shared" ca="1" si="0"/>
        <v>#NAME?</v>
      </c>
      <c r="S11" s="60" t="e">
        <f t="shared" ca="1" si="0"/>
        <v>#NAME?</v>
      </c>
      <c r="T11" s="62" t="e">
        <f ca="1">SUM(J11:S11)</f>
        <v>#NAME?</v>
      </c>
      <c r="V11" s="29" t="e">
        <f t="shared" ca="1" si="1"/>
        <v>#NAME?</v>
      </c>
      <c r="W11" s="23" t="e">
        <f t="shared" ca="1" si="1"/>
        <v>#NAME?</v>
      </c>
      <c r="X11" s="23" t="e">
        <f t="shared" ca="1" si="1"/>
        <v>#NAME?</v>
      </c>
      <c r="Y11" s="23" t="e">
        <f t="shared" ca="1" si="1"/>
        <v>#NAME?</v>
      </c>
      <c r="Z11" s="23" t="e">
        <f t="shared" ca="1" si="1"/>
        <v>#NAME?</v>
      </c>
      <c r="AA11" s="23" t="e">
        <f t="shared" ca="1" si="1"/>
        <v>#NAME?</v>
      </c>
      <c r="AB11" s="23" t="e">
        <f t="shared" ca="1" si="1"/>
        <v>#NAME?</v>
      </c>
      <c r="AC11" s="23" t="e">
        <f t="shared" ca="1" si="1"/>
        <v>#NAME?</v>
      </c>
      <c r="AD11" s="23" t="e">
        <f t="shared" ca="1" si="1"/>
        <v>#NAME?</v>
      </c>
      <c r="AE11" s="23" t="e">
        <f t="shared" ca="1" si="1"/>
        <v>#NAME?</v>
      </c>
      <c r="AF11" s="99" t="e">
        <f ca="1">SUM(V11:AE11)</f>
        <v>#NAME?</v>
      </c>
      <c r="AG11" s="102" t="e">
        <f t="shared" ref="AG11:AG12" ca="1" si="13">AF11-E11</f>
        <v>#NAME?</v>
      </c>
      <c r="AI11" s="6" t="e">
        <f t="shared" ca="1" si="2"/>
        <v>#NAME?</v>
      </c>
      <c r="AJ11" s="7" t="e">
        <f t="shared" ca="1" si="2"/>
        <v>#NAME?</v>
      </c>
      <c r="AK11" s="7" t="e">
        <f t="shared" ca="1" si="2"/>
        <v>#NAME?</v>
      </c>
      <c r="AL11" s="7" t="e">
        <f t="shared" ca="1" si="2"/>
        <v>#NAME?</v>
      </c>
      <c r="AM11" s="7" t="e">
        <f t="shared" ca="1" si="2"/>
        <v>#NAME?</v>
      </c>
      <c r="AN11" s="7" t="e">
        <f t="shared" ca="1" si="2"/>
        <v>#NAME?</v>
      </c>
      <c r="AO11" s="7" t="e">
        <f t="shared" ca="1" si="2"/>
        <v>#NAME?</v>
      </c>
      <c r="AP11" s="7" t="e">
        <f t="shared" ca="1" si="2"/>
        <v>#NAME?</v>
      </c>
      <c r="AQ11" s="7" t="e">
        <f t="shared" ca="1" si="2"/>
        <v>#NAME?</v>
      </c>
      <c r="AR11" s="7" t="e">
        <f t="shared" ca="1" si="2"/>
        <v>#NAME?</v>
      </c>
      <c r="AS11" s="7"/>
      <c r="AT11" s="59">
        <v>0</v>
      </c>
      <c r="AU11" s="59">
        <v>0</v>
      </c>
      <c r="AV11" s="59">
        <v>0</v>
      </c>
      <c r="AW11" s="59">
        <v>0</v>
      </c>
      <c r="AX11" s="59">
        <v>0</v>
      </c>
      <c r="AY11" s="59">
        <v>0</v>
      </c>
      <c r="AZ11" s="59">
        <v>0</v>
      </c>
      <c r="BA11" s="59">
        <v>0</v>
      </c>
      <c r="BB11" s="59">
        <v>0</v>
      </c>
      <c r="BC11" s="59">
        <v>0</v>
      </c>
      <c r="BD11" s="7"/>
      <c r="BE11" s="7" t="e">
        <f t="shared" ca="1" si="3"/>
        <v>#NAME?</v>
      </c>
      <c r="BF11" s="7" t="e">
        <f t="shared" ca="1" si="3"/>
        <v>#NAME?</v>
      </c>
      <c r="BG11" s="7" t="e">
        <f t="shared" ca="1" si="3"/>
        <v>#NAME?</v>
      </c>
      <c r="BH11" s="7" t="e">
        <f t="shared" ca="1" si="3"/>
        <v>#NAME?</v>
      </c>
      <c r="BI11" s="7" t="e">
        <f t="shared" ca="1" si="3"/>
        <v>#NAME?</v>
      </c>
      <c r="BJ11" s="7" t="e">
        <f t="shared" ca="1" si="3"/>
        <v>#NAME?</v>
      </c>
      <c r="BK11" s="7" t="e">
        <f t="shared" ca="1" si="3"/>
        <v>#NAME?</v>
      </c>
      <c r="BL11" s="7" t="e">
        <f t="shared" ca="1" si="3"/>
        <v>#NAME?</v>
      </c>
      <c r="BM11" s="7" t="e">
        <f t="shared" ca="1" si="3"/>
        <v>#NAME?</v>
      </c>
      <c r="BN11" s="7" t="e">
        <f t="shared" ca="1" si="3"/>
        <v>#NAME?</v>
      </c>
      <c r="BO11" s="7"/>
      <c r="BP11" s="55" t="e">
        <f t="shared" ca="1" si="4"/>
        <v>#NAME?</v>
      </c>
      <c r="BQ11" s="55" t="e">
        <f t="shared" ca="1" si="4"/>
        <v>#NAME?</v>
      </c>
      <c r="BR11" s="55" t="e">
        <f t="shared" ca="1" si="4"/>
        <v>#NAME?</v>
      </c>
      <c r="BS11" s="55" t="e">
        <f t="shared" ca="1" si="4"/>
        <v>#NAME?</v>
      </c>
      <c r="BT11" s="55" t="e">
        <f t="shared" ca="1" si="4"/>
        <v>#NAME?</v>
      </c>
      <c r="BU11" s="55" t="e">
        <f t="shared" ca="1" si="4"/>
        <v>#NAME?</v>
      </c>
      <c r="BV11" s="55" t="e">
        <f t="shared" ca="1" si="4"/>
        <v>#NAME?</v>
      </c>
      <c r="BW11" s="55" t="e">
        <f t="shared" ca="1" si="4"/>
        <v>#NAME?</v>
      </c>
      <c r="BX11" s="55" t="e">
        <f t="shared" ca="1" si="4"/>
        <v>#NAME?</v>
      </c>
      <c r="BY11" s="55" t="e">
        <f t="shared" ca="1" si="4"/>
        <v>#NAME?</v>
      </c>
      <c r="BZ11" s="7"/>
      <c r="CA11" s="7" t="e">
        <f t="shared" ca="1" si="5"/>
        <v>#NAME?</v>
      </c>
      <c r="CB11" s="7" t="e">
        <f t="shared" ca="1" si="5"/>
        <v>#NAME?</v>
      </c>
      <c r="CC11" s="7" t="e">
        <f t="shared" ca="1" si="5"/>
        <v>#NAME?</v>
      </c>
      <c r="CD11" s="7" t="e">
        <f t="shared" ca="1" si="5"/>
        <v>#NAME?</v>
      </c>
      <c r="CE11" s="7" t="e">
        <f t="shared" ca="1" si="5"/>
        <v>#NAME?</v>
      </c>
      <c r="CF11" s="7" t="e">
        <f t="shared" ca="1" si="5"/>
        <v>#NAME?</v>
      </c>
      <c r="CG11" s="7" t="e">
        <f t="shared" ca="1" si="5"/>
        <v>#NAME?</v>
      </c>
      <c r="CH11" s="7" t="e">
        <f t="shared" ca="1" si="5"/>
        <v>#NAME?</v>
      </c>
      <c r="CI11" s="7" t="e">
        <f t="shared" ca="1" si="5"/>
        <v>#NAME?</v>
      </c>
      <c r="CJ11" s="7" t="e">
        <f t="shared" ca="1" si="5"/>
        <v>#NAME?</v>
      </c>
      <c r="CK11" s="7"/>
      <c r="CL11" s="55" t="e">
        <f t="shared" ca="1" si="6"/>
        <v>#NAME?</v>
      </c>
      <c r="CM11" s="55" t="e">
        <f t="shared" ca="1" si="6"/>
        <v>#NAME?</v>
      </c>
      <c r="CN11" s="55" t="e">
        <f t="shared" ca="1" si="6"/>
        <v>#NAME?</v>
      </c>
      <c r="CO11" s="55" t="e">
        <f t="shared" ca="1" si="6"/>
        <v>#NAME?</v>
      </c>
      <c r="CP11" s="55" t="e">
        <f t="shared" ca="1" si="6"/>
        <v>#NAME?</v>
      </c>
      <c r="CQ11" s="55" t="e">
        <f t="shared" ca="1" si="6"/>
        <v>#NAME?</v>
      </c>
      <c r="CR11" s="55" t="e">
        <f t="shared" ca="1" si="6"/>
        <v>#NAME?</v>
      </c>
      <c r="CS11" s="55" t="e">
        <f t="shared" ca="1" si="6"/>
        <v>#NAME?</v>
      </c>
      <c r="CT11" s="55" t="e">
        <f t="shared" ca="1" si="6"/>
        <v>#NAME?</v>
      </c>
      <c r="CU11" s="55" t="e">
        <f t="shared" ca="1" si="6"/>
        <v>#NAME?</v>
      </c>
      <c r="CV11" s="7"/>
      <c r="CW11" s="7" t="e">
        <f t="shared" ca="1" si="7"/>
        <v>#NAME?</v>
      </c>
      <c r="CX11" s="7" t="e">
        <f t="shared" ca="1" si="7"/>
        <v>#NAME?</v>
      </c>
      <c r="CY11" s="7" t="e">
        <f t="shared" ca="1" si="7"/>
        <v>#NAME?</v>
      </c>
      <c r="CZ11" s="7" t="e">
        <f t="shared" ca="1" si="7"/>
        <v>#NAME?</v>
      </c>
      <c r="DA11" s="7" t="e">
        <f t="shared" ca="1" si="7"/>
        <v>#NAME?</v>
      </c>
      <c r="DB11" s="7" t="e">
        <f t="shared" ca="1" si="7"/>
        <v>#NAME?</v>
      </c>
      <c r="DC11" s="7" t="e">
        <f t="shared" ca="1" si="7"/>
        <v>#NAME?</v>
      </c>
      <c r="DD11" s="7" t="e">
        <f t="shared" ca="1" si="7"/>
        <v>#NAME?</v>
      </c>
      <c r="DE11" s="7" t="e">
        <f t="shared" ca="1" si="7"/>
        <v>#NAME?</v>
      </c>
      <c r="DF11" s="7" t="e">
        <f t="shared" ca="1" si="7"/>
        <v>#NAME?</v>
      </c>
      <c r="DG11" s="7"/>
      <c r="DH11" s="39">
        <v>1</v>
      </c>
      <c r="DI11" s="39">
        <v>1</v>
      </c>
      <c r="DJ11" s="39">
        <v>1</v>
      </c>
      <c r="DK11" s="39">
        <v>1</v>
      </c>
      <c r="DL11" s="39">
        <v>1</v>
      </c>
      <c r="DM11" s="39">
        <v>1</v>
      </c>
      <c r="DN11" s="39">
        <v>1</v>
      </c>
      <c r="DO11" s="39">
        <v>1</v>
      </c>
      <c r="DP11" s="39">
        <v>1</v>
      </c>
      <c r="DQ11" s="39">
        <v>1</v>
      </c>
      <c r="DR11" s="7"/>
      <c r="DS11" s="7" t="e">
        <f t="shared" ca="1" si="8"/>
        <v>#NAME?</v>
      </c>
      <c r="DT11" s="7" t="e">
        <f t="shared" ca="1" si="8"/>
        <v>#NAME?</v>
      </c>
      <c r="DU11" s="7" t="e">
        <f t="shared" ca="1" si="8"/>
        <v>#NAME?</v>
      </c>
      <c r="DV11" s="7" t="e">
        <f t="shared" ca="1" si="8"/>
        <v>#NAME?</v>
      </c>
      <c r="DW11" s="7" t="e">
        <f t="shared" ca="1" si="8"/>
        <v>#NAME?</v>
      </c>
      <c r="DX11" s="7" t="e">
        <f t="shared" ca="1" si="8"/>
        <v>#NAME?</v>
      </c>
      <c r="DY11" s="7" t="e">
        <f t="shared" ca="1" si="8"/>
        <v>#NAME?</v>
      </c>
      <c r="DZ11" s="7" t="e">
        <f t="shared" ca="1" si="8"/>
        <v>#NAME?</v>
      </c>
      <c r="EA11" s="7" t="e">
        <f t="shared" ca="1" si="8"/>
        <v>#NAME?</v>
      </c>
      <c r="EB11" s="7" t="e">
        <f t="shared" ca="1" si="8"/>
        <v>#NAME?</v>
      </c>
      <c r="EC11" s="7"/>
      <c r="ED11" s="55" t="e">
        <f t="shared" ca="1" si="9"/>
        <v>#NAME?</v>
      </c>
      <c r="EE11" s="55" t="e">
        <f t="shared" ca="1" si="9"/>
        <v>#NAME?</v>
      </c>
      <c r="EF11" s="55" t="e">
        <f t="shared" ca="1" si="9"/>
        <v>#NAME?</v>
      </c>
      <c r="EG11" s="55" t="e">
        <f t="shared" ca="1" si="9"/>
        <v>#NAME?</v>
      </c>
      <c r="EH11" s="55" t="e">
        <f t="shared" ca="1" si="9"/>
        <v>#NAME?</v>
      </c>
      <c r="EI11" s="55" t="e">
        <f t="shared" ca="1" si="9"/>
        <v>#NAME?</v>
      </c>
      <c r="EJ11" s="55" t="e">
        <f t="shared" ca="1" si="9"/>
        <v>#NAME?</v>
      </c>
      <c r="EK11" s="55" t="e">
        <f t="shared" ca="1" si="9"/>
        <v>#NAME?</v>
      </c>
      <c r="EL11" s="55" t="e">
        <f t="shared" ca="1" si="9"/>
        <v>#NAME?</v>
      </c>
      <c r="EM11" s="55" t="e">
        <f t="shared" ca="1" si="9"/>
        <v>#NAME?</v>
      </c>
      <c r="EN11" s="7"/>
      <c r="EO11" s="7" t="e">
        <f t="shared" ca="1" si="10"/>
        <v>#NAME?</v>
      </c>
      <c r="EP11" s="7" t="e">
        <f t="shared" ca="1" si="10"/>
        <v>#NAME?</v>
      </c>
      <c r="EQ11" s="7" t="e">
        <f t="shared" ca="1" si="10"/>
        <v>#NAME?</v>
      </c>
      <c r="ER11" s="7" t="e">
        <f t="shared" ca="1" si="10"/>
        <v>#NAME?</v>
      </c>
      <c r="ES11" s="7" t="e">
        <f t="shared" ca="1" si="10"/>
        <v>#NAME?</v>
      </c>
      <c r="ET11" s="7" t="e">
        <f t="shared" ca="1" si="10"/>
        <v>#NAME?</v>
      </c>
      <c r="EU11" s="7" t="e">
        <f t="shared" ca="1" si="10"/>
        <v>#NAME?</v>
      </c>
      <c r="EV11" s="7" t="e">
        <f t="shared" ca="1" si="10"/>
        <v>#NAME?</v>
      </c>
      <c r="EW11" s="7" t="e">
        <f t="shared" ca="1" si="10"/>
        <v>#NAME?</v>
      </c>
      <c r="EX11" s="7" t="e">
        <f t="shared" ca="1" si="10"/>
        <v>#NAME?</v>
      </c>
      <c r="EY11" s="7"/>
      <c r="EZ11" s="59">
        <v>0</v>
      </c>
      <c r="FA11" s="59">
        <v>0</v>
      </c>
      <c r="FB11" s="59">
        <v>0</v>
      </c>
      <c r="FC11" s="59">
        <v>0</v>
      </c>
      <c r="FD11" s="59">
        <v>0</v>
      </c>
      <c r="FE11" s="59">
        <v>0</v>
      </c>
      <c r="FF11" s="59">
        <v>0</v>
      </c>
      <c r="FG11" s="59">
        <v>0</v>
      </c>
      <c r="FH11" s="59">
        <v>0</v>
      </c>
      <c r="FI11" s="59">
        <v>0</v>
      </c>
      <c r="FJ11" s="7"/>
      <c r="FK11" s="7" t="e">
        <f t="shared" ca="1" si="11"/>
        <v>#NAME?</v>
      </c>
      <c r="FL11" s="7" t="e">
        <f t="shared" ca="1" si="11"/>
        <v>#NAME?</v>
      </c>
      <c r="FM11" s="7" t="e">
        <f t="shared" ca="1" si="11"/>
        <v>#NAME?</v>
      </c>
      <c r="FN11" s="7" t="e">
        <f t="shared" ca="1" si="11"/>
        <v>#NAME?</v>
      </c>
      <c r="FO11" s="7" t="e">
        <f t="shared" ca="1" si="11"/>
        <v>#NAME?</v>
      </c>
      <c r="FP11" s="7" t="e">
        <f t="shared" ca="1" si="11"/>
        <v>#NAME?</v>
      </c>
      <c r="FQ11" s="7" t="e">
        <f t="shared" ca="1" si="11"/>
        <v>#NAME?</v>
      </c>
      <c r="FR11" s="7" t="e">
        <f t="shared" ca="1" si="11"/>
        <v>#NAME?</v>
      </c>
      <c r="FS11" s="7" t="e">
        <f t="shared" ca="1" si="11"/>
        <v>#NAME?</v>
      </c>
      <c r="FT11" s="7" t="e">
        <f t="shared" ca="1" si="11"/>
        <v>#NAME?</v>
      </c>
      <c r="FU11" s="8" t="e">
        <f t="shared" ca="1" si="12"/>
        <v>#NAME?</v>
      </c>
    </row>
    <row r="12" spans="1:177" x14ac:dyDescent="0.25">
      <c r="A12" s="6" t="s">
        <v>54</v>
      </c>
      <c r="B12" s="12"/>
      <c r="C12" s="77">
        <v>1500</v>
      </c>
      <c r="D12" s="14"/>
      <c r="E12" s="85" t="e">
        <f ca="1">_xll.VoseInput("Project management","$")+C12*(H26-H25)/365.25</f>
        <v>#NAME?</v>
      </c>
      <c r="F12" s="26"/>
      <c r="G12" s="80">
        <f>G$24</f>
        <v>42370</v>
      </c>
      <c r="H12" s="63" t="e">
        <f ca="1">H26</f>
        <v>#NAME?</v>
      </c>
      <c r="I12" s="26"/>
      <c r="J12" s="57" t="e">
        <f t="shared" ca="1" si="0"/>
        <v>#NAME?</v>
      </c>
      <c r="K12" s="60" t="e">
        <f t="shared" ca="1" si="0"/>
        <v>#NAME?</v>
      </c>
      <c r="L12" s="60" t="e">
        <f t="shared" ca="1" si="0"/>
        <v>#NAME?</v>
      </c>
      <c r="M12" s="60" t="e">
        <f t="shared" ca="1" si="0"/>
        <v>#NAME?</v>
      </c>
      <c r="N12" s="60" t="e">
        <f t="shared" ca="1" si="0"/>
        <v>#NAME?</v>
      </c>
      <c r="O12" s="60" t="e">
        <f t="shared" ca="1" si="0"/>
        <v>#NAME?</v>
      </c>
      <c r="P12" s="60" t="e">
        <f t="shared" ca="1" si="0"/>
        <v>#NAME?</v>
      </c>
      <c r="Q12" s="60" t="e">
        <f t="shared" ca="1" si="0"/>
        <v>#NAME?</v>
      </c>
      <c r="R12" s="60" t="e">
        <f t="shared" ca="1" si="0"/>
        <v>#NAME?</v>
      </c>
      <c r="S12" s="60" t="e">
        <f t="shared" ca="1" si="0"/>
        <v>#NAME?</v>
      </c>
      <c r="T12" s="62" t="e">
        <f ca="1">SUM(J12:S12)</f>
        <v>#NAME?</v>
      </c>
      <c r="V12" s="29" t="e">
        <f t="shared" ca="1" si="1"/>
        <v>#NAME?</v>
      </c>
      <c r="W12" s="23" t="e">
        <f t="shared" ca="1" si="1"/>
        <v>#NAME?</v>
      </c>
      <c r="X12" s="23" t="e">
        <f t="shared" ca="1" si="1"/>
        <v>#NAME?</v>
      </c>
      <c r="Y12" s="23" t="e">
        <f t="shared" ca="1" si="1"/>
        <v>#NAME?</v>
      </c>
      <c r="Z12" s="23" t="e">
        <f t="shared" ca="1" si="1"/>
        <v>#NAME?</v>
      </c>
      <c r="AA12" s="23" t="e">
        <f t="shared" ca="1" si="1"/>
        <v>#NAME?</v>
      </c>
      <c r="AB12" s="23" t="e">
        <f t="shared" ca="1" si="1"/>
        <v>#NAME?</v>
      </c>
      <c r="AC12" s="23" t="e">
        <f t="shared" ca="1" si="1"/>
        <v>#NAME?</v>
      </c>
      <c r="AD12" s="23" t="e">
        <f t="shared" ca="1" si="1"/>
        <v>#NAME?</v>
      </c>
      <c r="AE12" s="23" t="e">
        <f t="shared" ca="1" si="1"/>
        <v>#NAME?</v>
      </c>
      <c r="AF12" s="99" t="e">
        <f ca="1">SUM(V12:AE12)</f>
        <v>#NAME?</v>
      </c>
      <c r="AG12" s="102" t="e">
        <f t="shared" ca="1" si="13"/>
        <v>#NAME?</v>
      </c>
      <c r="AI12" s="6" t="e">
        <f t="shared" ca="1" si="2"/>
        <v>#NAME?</v>
      </c>
      <c r="AJ12" s="7" t="e">
        <f t="shared" ca="1" si="2"/>
        <v>#NAME?</v>
      </c>
      <c r="AK12" s="7" t="e">
        <f t="shared" ca="1" si="2"/>
        <v>#NAME?</v>
      </c>
      <c r="AL12" s="7" t="e">
        <f t="shared" ca="1" si="2"/>
        <v>#NAME?</v>
      </c>
      <c r="AM12" s="7" t="e">
        <f t="shared" ca="1" si="2"/>
        <v>#NAME?</v>
      </c>
      <c r="AN12" s="7" t="e">
        <f t="shared" ca="1" si="2"/>
        <v>#NAME?</v>
      </c>
      <c r="AO12" s="7" t="e">
        <f t="shared" ca="1" si="2"/>
        <v>#NAME?</v>
      </c>
      <c r="AP12" s="7" t="e">
        <f t="shared" ca="1" si="2"/>
        <v>#NAME?</v>
      </c>
      <c r="AQ12" s="7" t="e">
        <f t="shared" ca="1" si="2"/>
        <v>#NAME?</v>
      </c>
      <c r="AR12" s="7" t="e">
        <f t="shared" ca="1" si="2"/>
        <v>#NAME?</v>
      </c>
      <c r="AS12" s="7"/>
      <c r="AT12" s="59">
        <v>0</v>
      </c>
      <c r="AU12" s="59">
        <v>0</v>
      </c>
      <c r="AV12" s="59">
        <v>0</v>
      </c>
      <c r="AW12" s="59">
        <v>0</v>
      </c>
      <c r="AX12" s="59">
        <v>0</v>
      </c>
      <c r="AY12" s="59">
        <v>0</v>
      </c>
      <c r="AZ12" s="59">
        <v>0</v>
      </c>
      <c r="BA12" s="59">
        <v>0</v>
      </c>
      <c r="BB12" s="59">
        <v>0</v>
      </c>
      <c r="BC12" s="59">
        <v>0</v>
      </c>
      <c r="BD12" s="7"/>
      <c r="BE12" s="7" t="e">
        <f t="shared" ca="1" si="3"/>
        <v>#NAME?</v>
      </c>
      <c r="BF12" s="7" t="e">
        <f t="shared" ca="1" si="3"/>
        <v>#NAME?</v>
      </c>
      <c r="BG12" s="7" t="e">
        <f t="shared" ca="1" si="3"/>
        <v>#NAME?</v>
      </c>
      <c r="BH12" s="7" t="e">
        <f t="shared" ca="1" si="3"/>
        <v>#NAME?</v>
      </c>
      <c r="BI12" s="7" t="e">
        <f t="shared" ca="1" si="3"/>
        <v>#NAME?</v>
      </c>
      <c r="BJ12" s="7" t="e">
        <f t="shared" ca="1" si="3"/>
        <v>#NAME?</v>
      </c>
      <c r="BK12" s="7" t="e">
        <f t="shared" ca="1" si="3"/>
        <v>#NAME?</v>
      </c>
      <c r="BL12" s="7" t="e">
        <f t="shared" ca="1" si="3"/>
        <v>#NAME?</v>
      </c>
      <c r="BM12" s="7" t="e">
        <f t="shared" ca="1" si="3"/>
        <v>#NAME?</v>
      </c>
      <c r="BN12" s="7" t="e">
        <f t="shared" ca="1" si="3"/>
        <v>#NAME?</v>
      </c>
      <c r="BO12" s="7"/>
      <c r="BP12" s="55" t="e">
        <f t="shared" ca="1" si="4"/>
        <v>#NAME?</v>
      </c>
      <c r="BQ12" s="55" t="e">
        <f t="shared" ca="1" si="4"/>
        <v>#NAME?</v>
      </c>
      <c r="BR12" s="55" t="e">
        <f t="shared" ca="1" si="4"/>
        <v>#NAME?</v>
      </c>
      <c r="BS12" s="55" t="e">
        <f t="shared" ca="1" si="4"/>
        <v>#NAME?</v>
      </c>
      <c r="BT12" s="55" t="e">
        <f t="shared" ca="1" si="4"/>
        <v>#NAME?</v>
      </c>
      <c r="BU12" s="55" t="e">
        <f t="shared" ca="1" si="4"/>
        <v>#NAME?</v>
      </c>
      <c r="BV12" s="55" t="e">
        <f t="shared" ca="1" si="4"/>
        <v>#NAME?</v>
      </c>
      <c r="BW12" s="55" t="e">
        <f t="shared" ca="1" si="4"/>
        <v>#NAME?</v>
      </c>
      <c r="BX12" s="55" t="e">
        <f t="shared" ca="1" si="4"/>
        <v>#NAME?</v>
      </c>
      <c r="BY12" s="55" t="e">
        <f t="shared" ca="1" si="4"/>
        <v>#NAME?</v>
      </c>
      <c r="BZ12" s="7"/>
      <c r="CA12" s="7" t="e">
        <f t="shared" ca="1" si="5"/>
        <v>#NAME?</v>
      </c>
      <c r="CB12" s="7" t="e">
        <f t="shared" ca="1" si="5"/>
        <v>#NAME?</v>
      </c>
      <c r="CC12" s="7" t="e">
        <f t="shared" ca="1" si="5"/>
        <v>#NAME?</v>
      </c>
      <c r="CD12" s="7" t="e">
        <f t="shared" ca="1" si="5"/>
        <v>#NAME?</v>
      </c>
      <c r="CE12" s="7" t="e">
        <f t="shared" ca="1" si="5"/>
        <v>#NAME?</v>
      </c>
      <c r="CF12" s="7" t="e">
        <f t="shared" ca="1" si="5"/>
        <v>#NAME?</v>
      </c>
      <c r="CG12" s="7" t="e">
        <f t="shared" ca="1" si="5"/>
        <v>#NAME?</v>
      </c>
      <c r="CH12" s="7" t="e">
        <f t="shared" ca="1" si="5"/>
        <v>#NAME?</v>
      </c>
      <c r="CI12" s="7" t="e">
        <f t="shared" ca="1" si="5"/>
        <v>#NAME?</v>
      </c>
      <c r="CJ12" s="7" t="e">
        <f t="shared" ca="1" si="5"/>
        <v>#NAME?</v>
      </c>
      <c r="CK12" s="7"/>
      <c r="CL12" s="55" t="e">
        <f t="shared" ca="1" si="6"/>
        <v>#NAME?</v>
      </c>
      <c r="CM12" s="55" t="e">
        <f t="shared" ca="1" si="6"/>
        <v>#NAME?</v>
      </c>
      <c r="CN12" s="55" t="e">
        <f t="shared" ca="1" si="6"/>
        <v>#NAME?</v>
      </c>
      <c r="CO12" s="55" t="e">
        <f t="shared" ca="1" si="6"/>
        <v>#NAME?</v>
      </c>
      <c r="CP12" s="55" t="e">
        <f t="shared" ca="1" si="6"/>
        <v>#NAME?</v>
      </c>
      <c r="CQ12" s="55" t="e">
        <f t="shared" ca="1" si="6"/>
        <v>#NAME?</v>
      </c>
      <c r="CR12" s="55" t="e">
        <f t="shared" ca="1" si="6"/>
        <v>#NAME?</v>
      </c>
      <c r="CS12" s="55" t="e">
        <f t="shared" ca="1" si="6"/>
        <v>#NAME?</v>
      </c>
      <c r="CT12" s="55" t="e">
        <f t="shared" ca="1" si="6"/>
        <v>#NAME?</v>
      </c>
      <c r="CU12" s="55" t="e">
        <f t="shared" ca="1" si="6"/>
        <v>#NAME?</v>
      </c>
      <c r="CV12" s="7"/>
      <c r="CW12" s="7" t="e">
        <f t="shared" ca="1" si="7"/>
        <v>#NAME?</v>
      </c>
      <c r="CX12" s="7" t="e">
        <f t="shared" ca="1" si="7"/>
        <v>#NAME?</v>
      </c>
      <c r="CY12" s="7" t="e">
        <f t="shared" ca="1" si="7"/>
        <v>#NAME?</v>
      </c>
      <c r="CZ12" s="7" t="e">
        <f t="shared" ca="1" si="7"/>
        <v>#NAME?</v>
      </c>
      <c r="DA12" s="7" t="e">
        <f t="shared" ca="1" si="7"/>
        <v>#NAME?</v>
      </c>
      <c r="DB12" s="7" t="e">
        <f t="shared" ca="1" si="7"/>
        <v>#NAME?</v>
      </c>
      <c r="DC12" s="7" t="e">
        <f t="shared" ca="1" si="7"/>
        <v>#NAME?</v>
      </c>
      <c r="DD12" s="7" t="e">
        <f t="shared" ca="1" si="7"/>
        <v>#NAME?</v>
      </c>
      <c r="DE12" s="7" t="e">
        <f t="shared" ca="1" si="7"/>
        <v>#NAME?</v>
      </c>
      <c r="DF12" s="7" t="e">
        <f t="shared" ca="1" si="7"/>
        <v>#NAME?</v>
      </c>
      <c r="DG12" s="7"/>
      <c r="DH12" s="39">
        <v>1</v>
      </c>
      <c r="DI12" s="39">
        <v>1</v>
      </c>
      <c r="DJ12" s="39">
        <v>1</v>
      </c>
      <c r="DK12" s="39">
        <v>1</v>
      </c>
      <c r="DL12" s="39">
        <v>1</v>
      </c>
      <c r="DM12" s="39">
        <v>1</v>
      </c>
      <c r="DN12" s="39">
        <v>1</v>
      </c>
      <c r="DO12" s="39">
        <v>1</v>
      </c>
      <c r="DP12" s="39">
        <v>1</v>
      </c>
      <c r="DQ12" s="39">
        <v>1</v>
      </c>
      <c r="DR12" s="7"/>
      <c r="DS12" s="7" t="e">
        <f t="shared" ca="1" si="8"/>
        <v>#NAME?</v>
      </c>
      <c r="DT12" s="7" t="e">
        <f t="shared" ca="1" si="8"/>
        <v>#NAME?</v>
      </c>
      <c r="DU12" s="7" t="e">
        <f t="shared" ca="1" si="8"/>
        <v>#NAME?</v>
      </c>
      <c r="DV12" s="7" t="e">
        <f t="shared" ca="1" si="8"/>
        <v>#NAME?</v>
      </c>
      <c r="DW12" s="7" t="e">
        <f t="shared" ca="1" si="8"/>
        <v>#NAME?</v>
      </c>
      <c r="DX12" s="7" t="e">
        <f t="shared" ca="1" si="8"/>
        <v>#NAME?</v>
      </c>
      <c r="DY12" s="7" t="e">
        <f t="shared" ca="1" si="8"/>
        <v>#NAME?</v>
      </c>
      <c r="DZ12" s="7" t="e">
        <f t="shared" ca="1" si="8"/>
        <v>#NAME?</v>
      </c>
      <c r="EA12" s="7" t="e">
        <f t="shared" ca="1" si="8"/>
        <v>#NAME?</v>
      </c>
      <c r="EB12" s="7" t="e">
        <f t="shared" ca="1" si="8"/>
        <v>#NAME?</v>
      </c>
      <c r="EC12" s="7"/>
      <c r="ED12" s="55" t="e">
        <f t="shared" ca="1" si="9"/>
        <v>#NAME?</v>
      </c>
      <c r="EE12" s="55" t="e">
        <f t="shared" ca="1" si="9"/>
        <v>#NAME?</v>
      </c>
      <c r="EF12" s="55" t="e">
        <f t="shared" ca="1" si="9"/>
        <v>#NAME?</v>
      </c>
      <c r="EG12" s="55" t="e">
        <f t="shared" ca="1" si="9"/>
        <v>#NAME?</v>
      </c>
      <c r="EH12" s="55" t="e">
        <f t="shared" ca="1" si="9"/>
        <v>#NAME?</v>
      </c>
      <c r="EI12" s="55" t="e">
        <f t="shared" ca="1" si="9"/>
        <v>#NAME?</v>
      </c>
      <c r="EJ12" s="55" t="e">
        <f t="shared" ca="1" si="9"/>
        <v>#NAME?</v>
      </c>
      <c r="EK12" s="55" t="e">
        <f t="shared" ca="1" si="9"/>
        <v>#NAME?</v>
      </c>
      <c r="EL12" s="55" t="e">
        <f t="shared" ca="1" si="9"/>
        <v>#NAME?</v>
      </c>
      <c r="EM12" s="55" t="e">
        <f t="shared" ca="1" si="9"/>
        <v>#NAME?</v>
      </c>
      <c r="EN12" s="7"/>
      <c r="EO12" s="7">
        <f t="shared" si="10"/>
        <v>0</v>
      </c>
      <c r="EP12" s="7">
        <f t="shared" si="10"/>
        <v>0</v>
      </c>
      <c r="EQ12" s="7">
        <f t="shared" si="10"/>
        <v>0</v>
      </c>
      <c r="ER12" s="7">
        <f t="shared" si="10"/>
        <v>0</v>
      </c>
      <c r="ES12" s="7">
        <f t="shared" si="10"/>
        <v>0</v>
      </c>
      <c r="ET12" s="7">
        <f t="shared" si="10"/>
        <v>0</v>
      </c>
      <c r="EU12" s="7">
        <f t="shared" si="10"/>
        <v>0</v>
      </c>
      <c r="EV12" s="7">
        <f t="shared" si="10"/>
        <v>0</v>
      </c>
      <c r="EW12" s="7">
        <f t="shared" si="10"/>
        <v>0</v>
      </c>
      <c r="EX12" s="7">
        <f t="shared" si="10"/>
        <v>0</v>
      </c>
      <c r="EY12" s="7"/>
      <c r="EZ12" s="59">
        <v>0</v>
      </c>
      <c r="FA12" s="59">
        <v>0</v>
      </c>
      <c r="FB12" s="59">
        <v>0</v>
      </c>
      <c r="FC12" s="59">
        <v>0</v>
      </c>
      <c r="FD12" s="59">
        <v>0</v>
      </c>
      <c r="FE12" s="59">
        <v>0</v>
      </c>
      <c r="FF12" s="59">
        <v>0</v>
      </c>
      <c r="FG12" s="59">
        <v>0</v>
      </c>
      <c r="FH12" s="59">
        <v>0</v>
      </c>
      <c r="FI12" s="59">
        <v>0</v>
      </c>
      <c r="FJ12" s="7"/>
      <c r="FK12" s="7" t="e">
        <f t="shared" ca="1" si="11"/>
        <v>#NAME?</v>
      </c>
      <c r="FL12" s="7" t="e">
        <f t="shared" ca="1" si="11"/>
        <v>#NAME?</v>
      </c>
      <c r="FM12" s="7" t="e">
        <f t="shared" ca="1" si="11"/>
        <v>#NAME?</v>
      </c>
      <c r="FN12" s="7" t="e">
        <f t="shared" ca="1" si="11"/>
        <v>#NAME?</v>
      </c>
      <c r="FO12" s="7" t="e">
        <f t="shared" ca="1" si="11"/>
        <v>#NAME?</v>
      </c>
      <c r="FP12" s="7" t="e">
        <f t="shared" ca="1" si="11"/>
        <v>#NAME?</v>
      </c>
      <c r="FQ12" s="7" t="e">
        <f t="shared" ca="1" si="11"/>
        <v>#NAME?</v>
      </c>
      <c r="FR12" s="7" t="e">
        <f t="shared" ca="1" si="11"/>
        <v>#NAME?</v>
      </c>
      <c r="FS12" s="7" t="e">
        <f t="shared" ca="1" si="11"/>
        <v>#NAME?</v>
      </c>
      <c r="FT12" s="7" t="e">
        <f t="shared" ca="1" si="11"/>
        <v>#NAME?</v>
      </c>
      <c r="FU12" s="8" t="e">
        <f t="shared" ca="1" si="12"/>
        <v>#NAME?</v>
      </c>
    </row>
    <row r="13" spans="1:177" ht="6" customHeight="1" x14ac:dyDescent="0.25">
      <c r="A13" s="6"/>
      <c r="B13" s="16"/>
      <c r="C13" s="16"/>
      <c r="D13" s="16"/>
      <c r="E13" s="17"/>
      <c r="F13" s="16"/>
      <c r="G13" s="64"/>
      <c r="H13" s="63"/>
      <c r="I13" s="16"/>
      <c r="J13" s="83"/>
      <c r="K13" s="52"/>
      <c r="L13" s="52"/>
      <c r="M13" s="52"/>
      <c r="N13" s="52"/>
      <c r="O13" s="52"/>
      <c r="P13" s="52"/>
      <c r="Q13" s="52"/>
      <c r="R13" s="52"/>
      <c r="S13" s="52"/>
      <c r="T13" s="53"/>
      <c r="V13" s="29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I13" s="6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8"/>
    </row>
    <row r="14" spans="1:177" x14ac:dyDescent="0.25">
      <c r="B14" s="107" t="s">
        <v>45</v>
      </c>
      <c r="C14" s="107"/>
      <c r="D14" s="107"/>
      <c r="E14" s="110"/>
      <c r="F14" s="44"/>
      <c r="G14" s="64"/>
      <c r="H14" s="63"/>
      <c r="I14" s="25"/>
      <c r="J14" s="83"/>
      <c r="K14" s="52"/>
      <c r="L14" s="52"/>
      <c r="M14" s="52"/>
      <c r="N14" s="52"/>
      <c r="O14" s="52"/>
      <c r="P14" s="52"/>
      <c r="Q14" s="52"/>
      <c r="R14" s="52"/>
      <c r="S14" s="52"/>
      <c r="T14" s="53"/>
      <c r="V14" s="29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4"/>
      <c r="AI14" s="6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8"/>
    </row>
    <row r="15" spans="1:177" x14ac:dyDescent="0.25">
      <c r="A15" s="6"/>
      <c r="B15" s="10" t="s">
        <v>0</v>
      </c>
      <c r="C15" s="9" t="s">
        <v>1</v>
      </c>
      <c r="D15" s="48" t="s">
        <v>2</v>
      </c>
      <c r="E15" s="11" t="s">
        <v>3</v>
      </c>
      <c r="F15" s="44"/>
      <c r="G15" s="64"/>
      <c r="H15" s="63"/>
      <c r="I15" s="7"/>
      <c r="J15" s="83"/>
      <c r="K15" s="52"/>
      <c r="L15" s="52"/>
      <c r="M15" s="52"/>
      <c r="N15" s="52"/>
      <c r="O15" s="52"/>
      <c r="P15" s="52"/>
      <c r="Q15" s="52"/>
      <c r="R15" s="52"/>
      <c r="S15" s="52"/>
      <c r="T15" s="53"/>
      <c r="V15" s="29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I15" s="6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8"/>
    </row>
    <row r="16" spans="1:177" x14ac:dyDescent="0.25">
      <c r="A16" s="6" t="s">
        <v>61</v>
      </c>
      <c r="B16" s="14">
        <v>20</v>
      </c>
      <c r="C16" s="13">
        <v>80</v>
      </c>
      <c r="D16" s="12">
        <v>200</v>
      </c>
      <c r="E16" s="15" t="e">
        <f ca="1">_xll.VoseInput("profit increase per store","$")+_xll.VosePERT(B16,C16,D16)</f>
        <v>#NAME?</v>
      </c>
      <c r="F16" s="26"/>
      <c r="G16" s="64"/>
      <c r="H16" s="63"/>
      <c r="I16" s="26"/>
      <c r="J16" s="57"/>
      <c r="K16" s="60"/>
      <c r="L16" s="60"/>
      <c r="M16" s="60"/>
      <c r="N16" s="60"/>
      <c r="O16" s="60"/>
      <c r="P16" s="60"/>
      <c r="Q16" s="60"/>
      <c r="R16" s="60"/>
      <c r="S16" s="60"/>
      <c r="T16" s="62"/>
      <c r="V16" s="29"/>
      <c r="W16" s="23"/>
      <c r="X16" s="23"/>
      <c r="Y16" s="23"/>
      <c r="Z16" s="23"/>
      <c r="AA16" s="23"/>
      <c r="AB16" s="23"/>
      <c r="AC16" s="23"/>
      <c r="AD16" s="23"/>
      <c r="AE16" s="23"/>
      <c r="AF16" s="99"/>
      <c r="AG16" s="58"/>
      <c r="AI16" s="6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8"/>
    </row>
    <row r="17" spans="1:177" x14ac:dyDescent="0.25">
      <c r="A17" s="6" t="s">
        <v>62</v>
      </c>
      <c r="B17" s="14"/>
      <c r="C17" s="13"/>
      <c r="D17" s="12"/>
      <c r="E17" s="85" t="e">
        <f ca="1">E16*200</f>
        <v>#NAME?</v>
      </c>
      <c r="F17" s="26"/>
      <c r="G17" s="64"/>
      <c r="H17" s="63"/>
      <c r="I17" s="26"/>
      <c r="J17" s="57"/>
      <c r="K17" s="60"/>
      <c r="L17" s="60"/>
      <c r="M17" s="60"/>
      <c r="N17" s="60"/>
      <c r="O17" s="60"/>
      <c r="P17" s="60"/>
      <c r="Q17" s="60"/>
      <c r="R17" s="60"/>
      <c r="S17" s="60"/>
      <c r="T17" s="62"/>
      <c r="V17" s="29"/>
      <c r="W17" s="23"/>
      <c r="X17" s="23"/>
      <c r="Y17" s="23"/>
      <c r="Z17" s="23"/>
      <c r="AA17" s="23"/>
      <c r="AB17" s="23"/>
      <c r="AC17" s="23"/>
      <c r="AD17" s="23"/>
      <c r="AE17" s="23"/>
      <c r="AF17" s="99"/>
      <c r="AG17" s="58"/>
      <c r="AI17" s="6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8"/>
    </row>
    <row r="18" spans="1:177" x14ac:dyDescent="0.25">
      <c r="A18" s="6" t="s">
        <v>63</v>
      </c>
      <c r="B18" s="14"/>
      <c r="C18" s="13"/>
      <c r="D18" s="12"/>
      <c r="E18" s="85" t="e">
        <f ca="1">E17*(H18-G18)/(2*365.25)</f>
        <v>#NAME?</v>
      </c>
      <c r="F18" s="26"/>
      <c r="G18" s="64" t="e">
        <f ca="1">G26</f>
        <v>#NAME?</v>
      </c>
      <c r="H18" s="63" t="e">
        <f ca="1">H26</f>
        <v>#NAME?</v>
      </c>
      <c r="I18" s="26"/>
      <c r="J18" s="86" t="e">
        <f t="shared" ref="J18" ca="1" si="14">(AI18*AT18)+(BE18*BP18)+(CA18*CL18)+(CW18*DH18)+(DS18*ED18)+(EO18*EZ18)</f>
        <v>#NAME?</v>
      </c>
      <c r="K18" s="87" t="e">
        <f t="shared" ref="K18" ca="1" si="15">(AJ18*AU18)+(BF18*BQ18)+(CB18*CM18)+(CX18*DI18)+(DT18*EE18)+(EP18*FA18)</f>
        <v>#NAME?</v>
      </c>
      <c r="L18" s="87" t="e">
        <f t="shared" ref="L18" ca="1" si="16">(AK18*AV18)+(BG18*BR18)+(CC18*CN18)+(CY18*DJ18)+(DU18*EF18)+(EQ18*FB18)</f>
        <v>#NAME?</v>
      </c>
      <c r="M18" s="87" t="e">
        <f t="shared" ref="M18" ca="1" si="17">(AL18*AW18)+(BH18*BS18)+(CD18*CO18)+(CZ18*DK18)+(DV18*EG18)+(ER18*FC18)</f>
        <v>#NAME?</v>
      </c>
      <c r="N18" s="87" t="e">
        <f t="shared" ref="N18" ca="1" si="18">(AM18*AX18)+(BI18*BT18)+(CE18*CP18)+(DA18*DL18)+(DW18*EH18)+(ES18*FD18)</f>
        <v>#NAME?</v>
      </c>
      <c r="O18" s="87" t="e">
        <f t="shared" ref="O18" ca="1" si="19">(AN18*AY18)+(BJ18*BU18)+(CF18*CQ18)+(DB18*DM18)+(DX18*EI18)+(ET18*FE18)</f>
        <v>#NAME?</v>
      </c>
      <c r="P18" s="87" t="e">
        <f t="shared" ref="P18" ca="1" si="20">(AO18*AZ18)+(BK18*BV18)+(CG18*CR18)+(DC18*DN18)+(DY18*EJ18)+(EU18*FF18)</f>
        <v>#NAME?</v>
      </c>
      <c r="Q18" s="87" t="e">
        <f t="shared" ref="Q18" ca="1" si="21">(AP18*BA18)+(BL18*BW18)+(CH18*CS18)+(DD18*DO18)+(DZ18*EK18)+(EV18*FG18)</f>
        <v>#NAME?</v>
      </c>
      <c r="R18" s="87" t="e">
        <f t="shared" ref="R18" ca="1" si="22">(AQ18*BB18)+(BM18*BX18)+(CI18*CT18)+(DE18*DP18)+(EA18*EL18)+(EW18*FH18)</f>
        <v>#NAME?</v>
      </c>
      <c r="S18" s="87" t="e">
        <f t="shared" ref="S18" ca="1" si="23">(AR18*BC18)+(BN18*BY18)+(CJ18*CU18)+(DF18*DQ18)+(EB18*EM18)+(EX18*FI18)</f>
        <v>#NAME?</v>
      </c>
      <c r="T18" s="88" t="e">
        <f ca="1">SUM(J18:S18)</f>
        <v>#NAME?</v>
      </c>
      <c r="U18" s="89"/>
      <c r="V18" s="90" t="e">
        <f t="shared" ref="V18:AE19" ca="1" si="24">$E18*J18</f>
        <v>#NAME?</v>
      </c>
      <c r="W18" s="91" t="e">
        <f t="shared" ca="1" si="24"/>
        <v>#NAME?</v>
      </c>
      <c r="X18" s="91" t="e">
        <f t="shared" ca="1" si="24"/>
        <v>#NAME?</v>
      </c>
      <c r="Y18" s="91" t="e">
        <f t="shared" ca="1" si="24"/>
        <v>#NAME?</v>
      </c>
      <c r="Z18" s="91" t="e">
        <f t="shared" ca="1" si="24"/>
        <v>#NAME?</v>
      </c>
      <c r="AA18" s="91" t="e">
        <f t="shared" ca="1" si="24"/>
        <v>#NAME?</v>
      </c>
      <c r="AB18" s="91" t="e">
        <f t="shared" ca="1" si="24"/>
        <v>#NAME?</v>
      </c>
      <c r="AC18" s="91" t="e">
        <f t="shared" ca="1" si="24"/>
        <v>#NAME?</v>
      </c>
      <c r="AD18" s="91" t="e">
        <f t="shared" ca="1" si="24"/>
        <v>#NAME?</v>
      </c>
      <c r="AE18" s="91" t="e">
        <f t="shared" ca="1" si="24"/>
        <v>#NAME?</v>
      </c>
      <c r="AF18" s="100" t="e">
        <f ca="1">SUM(V18:AE18)</f>
        <v>#NAME?</v>
      </c>
      <c r="AG18" s="103" t="e">
        <f ca="1">AF18-E18</f>
        <v>#NAME?</v>
      </c>
      <c r="AH18" s="89"/>
      <c r="AI18" s="92" t="e">
        <f t="shared" ref="AI18:AR19" ca="1" si="25">IF($H18&lt;=J$8,1,0)</f>
        <v>#NAME?</v>
      </c>
      <c r="AJ18" s="93" t="e">
        <f t="shared" ca="1" si="25"/>
        <v>#NAME?</v>
      </c>
      <c r="AK18" s="93" t="e">
        <f t="shared" ca="1" si="25"/>
        <v>#NAME?</v>
      </c>
      <c r="AL18" s="93" t="e">
        <f t="shared" ca="1" si="25"/>
        <v>#NAME?</v>
      </c>
      <c r="AM18" s="93" t="e">
        <f t="shared" ca="1" si="25"/>
        <v>#NAME?</v>
      </c>
      <c r="AN18" s="93" t="e">
        <f t="shared" ca="1" si="25"/>
        <v>#NAME?</v>
      </c>
      <c r="AO18" s="93" t="e">
        <f t="shared" ca="1" si="25"/>
        <v>#NAME?</v>
      </c>
      <c r="AP18" s="93" t="e">
        <f t="shared" ca="1" si="25"/>
        <v>#NAME?</v>
      </c>
      <c r="AQ18" s="93" t="e">
        <f t="shared" ca="1" si="25"/>
        <v>#NAME?</v>
      </c>
      <c r="AR18" s="93" t="e">
        <f t="shared" ca="1" si="25"/>
        <v>#NAME?</v>
      </c>
      <c r="AS18" s="93"/>
      <c r="AT18" s="94">
        <v>0</v>
      </c>
      <c r="AU18" s="94">
        <v>0</v>
      </c>
      <c r="AV18" s="94">
        <v>0</v>
      </c>
      <c r="AW18" s="94">
        <v>0</v>
      </c>
      <c r="AX18" s="94">
        <v>0</v>
      </c>
      <c r="AY18" s="94">
        <v>0</v>
      </c>
      <c r="AZ18" s="94">
        <v>0</v>
      </c>
      <c r="BA18" s="94">
        <v>0</v>
      </c>
      <c r="BB18" s="94">
        <v>0</v>
      </c>
      <c r="BC18" s="94">
        <v>0</v>
      </c>
      <c r="BD18" s="93"/>
      <c r="BE18" s="93" t="e">
        <f t="shared" ref="BE18:BN19" ca="1" si="26">IF(AND($G18&lt;J$8,J$8&lt;$H18,$H18&lt;=K$8)=TRUE,1,0)</f>
        <v>#NAME?</v>
      </c>
      <c r="BF18" s="93" t="e">
        <f t="shared" ca="1" si="26"/>
        <v>#NAME?</v>
      </c>
      <c r="BG18" s="93" t="e">
        <f t="shared" ca="1" si="26"/>
        <v>#NAME?</v>
      </c>
      <c r="BH18" s="93" t="e">
        <f t="shared" ca="1" si="26"/>
        <v>#NAME?</v>
      </c>
      <c r="BI18" s="93" t="e">
        <f t="shared" ca="1" si="26"/>
        <v>#NAME?</v>
      </c>
      <c r="BJ18" s="93" t="e">
        <f t="shared" ca="1" si="26"/>
        <v>#NAME?</v>
      </c>
      <c r="BK18" s="93" t="e">
        <f t="shared" ca="1" si="26"/>
        <v>#NAME?</v>
      </c>
      <c r="BL18" s="93" t="e">
        <f t="shared" ca="1" si="26"/>
        <v>#NAME?</v>
      </c>
      <c r="BM18" s="93" t="e">
        <f t="shared" ca="1" si="26"/>
        <v>#NAME?</v>
      </c>
      <c r="BN18" s="93" t="e">
        <f t="shared" ca="1" si="26"/>
        <v>#NAME?</v>
      </c>
      <c r="BO18" s="93"/>
      <c r="BP18" s="94" t="e">
        <f t="shared" ref="BP18:BY18" ca="1" si="27">1-((J$8-$G18)/($H18-$G18))^2</f>
        <v>#NAME?</v>
      </c>
      <c r="BQ18" s="94" t="e">
        <f t="shared" ca="1" si="27"/>
        <v>#NAME?</v>
      </c>
      <c r="BR18" s="94" t="e">
        <f t="shared" ca="1" si="27"/>
        <v>#NAME?</v>
      </c>
      <c r="BS18" s="94" t="e">
        <f t="shared" ca="1" si="27"/>
        <v>#NAME?</v>
      </c>
      <c r="BT18" s="94" t="e">
        <f t="shared" ca="1" si="27"/>
        <v>#NAME?</v>
      </c>
      <c r="BU18" s="94" t="e">
        <f t="shared" ca="1" si="27"/>
        <v>#NAME?</v>
      </c>
      <c r="BV18" s="94" t="e">
        <f t="shared" ca="1" si="27"/>
        <v>#NAME?</v>
      </c>
      <c r="BW18" s="94" t="e">
        <f t="shared" ca="1" si="27"/>
        <v>#NAME?</v>
      </c>
      <c r="BX18" s="94" t="e">
        <f t="shared" ca="1" si="27"/>
        <v>#NAME?</v>
      </c>
      <c r="BY18" s="94" t="e">
        <f t="shared" ca="1" si="27"/>
        <v>#NAME?</v>
      </c>
      <c r="BZ18" s="93"/>
      <c r="CA18" s="93" t="e">
        <f t="shared" ref="CA18:CJ19" ca="1" si="28">IF(AND($G18&lt;=J$8,K$8&lt;$H18)=TRUE,1,0)</f>
        <v>#NAME?</v>
      </c>
      <c r="CB18" s="93" t="e">
        <f t="shared" ca="1" si="28"/>
        <v>#NAME?</v>
      </c>
      <c r="CC18" s="93" t="e">
        <f t="shared" ca="1" si="28"/>
        <v>#NAME?</v>
      </c>
      <c r="CD18" s="93" t="e">
        <f t="shared" ca="1" si="28"/>
        <v>#NAME?</v>
      </c>
      <c r="CE18" s="93" t="e">
        <f t="shared" ca="1" si="28"/>
        <v>#NAME?</v>
      </c>
      <c r="CF18" s="93" t="e">
        <f t="shared" ca="1" si="28"/>
        <v>#NAME?</v>
      </c>
      <c r="CG18" s="93" t="e">
        <f t="shared" ca="1" si="28"/>
        <v>#NAME?</v>
      </c>
      <c r="CH18" s="93" t="e">
        <f t="shared" ca="1" si="28"/>
        <v>#NAME?</v>
      </c>
      <c r="CI18" s="93" t="e">
        <f t="shared" ca="1" si="28"/>
        <v>#NAME?</v>
      </c>
      <c r="CJ18" s="93" t="e">
        <f t="shared" ca="1" si="28"/>
        <v>#NAME?</v>
      </c>
      <c r="CK18" s="93"/>
      <c r="CL18" s="94" t="e">
        <f t="shared" ref="CL18:CU18" ca="1" si="29">(((K$8-$G18)^2)-((J$8-$G18)^2))/(($H18-$G18)^2)</f>
        <v>#NAME?</v>
      </c>
      <c r="CM18" s="94" t="e">
        <f t="shared" ca="1" si="29"/>
        <v>#NAME?</v>
      </c>
      <c r="CN18" s="94" t="e">
        <f t="shared" ca="1" si="29"/>
        <v>#NAME?</v>
      </c>
      <c r="CO18" s="94" t="e">
        <f t="shared" ca="1" si="29"/>
        <v>#NAME?</v>
      </c>
      <c r="CP18" s="94" t="e">
        <f t="shared" ca="1" si="29"/>
        <v>#NAME?</v>
      </c>
      <c r="CQ18" s="94" t="e">
        <f t="shared" ca="1" si="29"/>
        <v>#NAME?</v>
      </c>
      <c r="CR18" s="94" t="e">
        <f t="shared" ca="1" si="29"/>
        <v>#NAME?</v>
      </c>
      <c r="CS18" s="94" t="e">
        <f t="shared" ca="1" si="29"/>
        <v>#NAME?</v>
      </c>
      <c r="CT18" s="94" t="e">
        <f t="shared" ca="1" si="29"/>
        <v>#NAME?</v>
      </c>
      <c r="CU18" s="94" t="e">
        <f t="shared" ca="1" si="29"/>
        <v>#NAME?</v>
      </c>
      <c r="CV18" s="93"/>
      <c r="CW18" s="93" t="e">
        <f t="shared" ref="CW18:DF19" ca="1" si="30">IF(AND(J$8&lt;=$G18,$H18&lt;=K$8)=TRUE,1,0)</f>
        <v>#NAME?</v>
      </c>
      <c r="CX18" s="93" t="e">
        <f t="shared" ca="1" si="30"/>
        <v>#NAME?</v>
      </c>
      <c r="CY18" s="93" t="e">
        <f t="shared" ca="1" si="30"/>
        <v>#NAME?</v>
      </c>
      <c r="CZ18" s="93" t="e">
        <f t="shared" ca="1" si="30"/>
        <v>#NAME?</v>
      </c>
      <c r="DA18" s="93" t="e">
        <f t="shared" ca="1" si="30"/>
        <v>#NAME?</v>
      </c>
      <c r="DB18" s="93" t="e">
        <f t="shared" ca="1" si="30"/>
        <v>#NAME?</v>
      </c>
      <c r="DC18" s="93" t="e">
        <f t="shared" ca="1" si="30"/>
        <v>#NAME?</v>
      </c>
      <c r="DD18" s="93" t="e">
        <f t="shared" ca="1" si="30"/>
        <v>#NAME?</v>
      </c>
      <c r="DE18" s="93" t="e">
        <f t="shared" ca="1" si="30"/>
        <v>#NAME?</v>
      </c>
      <c r="DF18" s="93" t="e">
        <f t="shared" ca="1" si="30"/>
        <v>#NAME?</v>
      </c>
      <c r="DG18" s="93"/>
      <c r="DH18" s="95">
        <v>1</v>
      </c>
      <c r="DI18" s="95">
        <v>1</v>
      </c>
      <c r="DJ18" s="95">
        <v>1</v>
      </c>
      <c r="DK18" s="95">
        <v>1</v>
      </c>
      <c r="DL18" s="95">
        <v>1</v>
      </c>
      <c r="DM18" s="95">
        <v>1</v>
      </c>
      <c r="DN18" s="95">
        <v>1</v>
      </c>
      <c r="DO18" s="95">
        <v>1</v>
      </c>
      <c r="DP18" s="95">
        <v>1</v>
      </c>
      <c r="DQ18" s="95">
        <v>1</v>
      </c>
      <c r="DR18" s="93"/>
      <c r="DS18" s="93" t="e">
        <f t="shared" ref="DS18:EB19" ca="1" si="31">IF(AND(J$8&lt;$G18,$G18&lt;K$8,K$8&lt;$H18)=TRUE,1,0)</f>
        <v>#NAME?</v>
      </c>
      <c r="DT18" s="93" t="e">
        <f t="shared" ca="1" si="31"/>
        <v>#NAME?</v>
      </c>
      <c r="DU18" s="93" t="e">
        <f t="shared" ca="1" si="31"/>
        <v>#NAME?</v>
      </c>
      <c r="DV18" s="93" t="e">
        <f t="shared" ca="1" si="31"/>
        <v>#NAME?</v>
      </c>
      <c r="DW18" s="93" t="e">
        <f t="shared" ca="1" si="31"/>
        <v>#NAME?</v>
      </c>
      <c r="DX18" s="93" t="e">
        <f t="shared" ca="1" si="31"/>
        <v>#NAME?</v>
      </c>
      <c r="DY18" s="93" t="e">
        <f t="shared" ca="1" si="31"/>
        <v>#NAME?</v>
      </c>
      <c r="DZ18" s="93" t="e">
        <f t="shared" ca="1" si="31"/>
        <v>#NAME?</v>
      </c>
      <c r="EA18" s="93" t="e">
        <f t="shared" ca="1" si="31"/>
        <v>#NAME?</v>
      </c>
      <c r="EB18" s="93" t="e">
        <f t="shared" ca="1" si="31"/>
        <v>#NAME?</v>
      </c>
      <c r="EC18" s="93"/>
      <c r="ED18" s="94" t="e">
        <f t="shared" ref="ED18:EM18" ca="1" si="32">((K$8-$G18)/($H18-$G18))^2</f>
        <v>#NAME?</v>
      </c>
      <c r="EE18" s="94" t="e">
        <f t="shared" ca="1" si="32"/>
        <v>#NAME?</v>
      </c>
      <c r="EF18" s="94" t="e">
        <f t="shared" ca="1" si="32"/>
        <v>#NAME?</v>
      </c>
      <c r="EG18" s="94" t="e">
        <f t="shared" ca="1" si="32"/>
        <v>#NAME?</v>
      </c>
      <c r="EH18" s="94" t="e">
        <f t="shared" ca="1" si="32"/>
        <v>#NAME?</v>
      </c>
      <c r="EI18" s="94" t="e">
        <f t="shared" ca="1" si="32"/>
        <v>#NAME?</v>
      </c>
      <c r="EJ18" s="94" t="e">
        <f t="shared" ca="1" si="32"/>
        <v>#NAME?</v>
      </c>
      <c r="EK18" s="94" t="e">
        <f t="shared" ca="1" si="32"/>
        <v>#NAME?</v>
      </c>
      <c r="EL18" s="94" t="e">
        <f t="shared" ca="1" si="32"/>
        <v>#NAME?</v>
      </c>
      <c r="EM18" s="94" t="e">
        <f t="shared" ca="1" si="32"/>
        <v>#NAME?</v>
      </c>
      <c r="EN18" s="93"/>
      <c r="EO18" s="93" t="e">
        <f t="shared" ref="EO18:EX19" ca="1" si="33">IF(K$8&lt;=$G18,1,0)</f>
        <v>#NAME?</v>
      </c>
      <c r="EP18" s="93" t="e">
        <f t="shared" ca="1" si="33"/>
        <v>#NAME?</v>
      </c>
      <c r="EQ18" s="93" t="e">
        <f t="shared" ca="1" si="33"/>
        <v>#NAME?</v>
      </c>
      <c r="ER18" s="93" t="e">
        <f t="shared" ca="1" si="33"/>
        <v>#NAME?</v>
      </c>
      <c r="ES18" s="93" t="e">
        <f t="shared" ca="1" si="33"/>
        <v>#NAME?</v>
      </c>
      <c r="ET18" s="93" t="e">
        <f t="shared" ca="1" si="33"/>
        <v>#NAME?</v>
      </c>
      <c r="EU18" s="93" t="e">
        <f t="shared" ca="1" si="33"/>
        <v>#NAME?</v>
      </c>
      <c r="EV18" s="93" t="e">
        <f t="shared" ca="1" si="33"/>
        <v>#NAME?</v>
      </c>
      <c r="EW18" s="93" t="e">
        <f t="shared" ca="1" si="33"/>
        <v>#NAME?</v>
      </c>
      <c r="EX18" s="93" t="e">
        <f t="shared" ca="1" si="33"/>
        <v>#NAME?</v>
      </c>
      <c r="EY18" s="93"/>
      <c r="EZ18" s="94">
        <v>0</v>
      </c>
      <c r="FA18" s="94">
        <v>0</v>
      </c>
      <c r="FB18" s="94">
        <v>0</v>
      </c>
      <c r="FC18" s="94">
        <v>0</v>
      </c>
      <c r="FD18" s="94">
        <v>0</v>
      </c>
      <c r="FE18" s="94">
        <v>0</v>
      </c>
      <c r="FF18" s="94">
        <v>0</v>
      </c>
      <c r="FG18" s="94">
        <v>0</v>
      </c>
      <c r="FH18" s="94">
        <v>0</v>
      </c>
      <c r="FI18" s="94">
        <v>0</v>
      </c>
      <c r="FJ18" s="93"/>
      <c r="FK18" s="93" t="e">
        <f t="shared" ref="FK18" ca="1" si="34">AI18+BE18+CA18+CW18+DS18+EO18</f>
        <v>#NAME?</v>
      </c>
      <c r="FL18" s="93" t="e">
        <f t="shared" ref="FL18" ca="1" si="35">AJ18+BF18+CB18+CX18+DT18+EP18</f>
        <v>#NAME?</v>
      </c>
      <c r="FM18" s="93" t="e">
        <f t="shared" ref="FM18" ca="1" si="36">AK18+BG18+CC18+CY18+DU18+EQ18</f>
        <v>#NAME?</v>
      </c>
      <c r="FN18" s="93" t="e">
        <f t="shared" ref="FN18" ca="1" si="37">AL18+BH18+CD18+CZ18+DV18+ER18</f>
        <v>#NAME?</v>
      </c>
      <c r="FO18" s="93" t="e">
        <f t="shared" ref="FO18" ca="1" si="38">AM18+BI18+CE18+DA18+DW18+ES18</f>
        <v>#NAME?</v>
      </c>
      <c r="FP18" s="93" t="e">
        <f t="shared" ref="FP18" ca="1" si="39">AN18+BJ18+CF18+DB18+DX18+ET18</f>
        <v>#NAME?</v>
      </c>
      <c r="FQ18" s="93" t="e">
        <f t="shared" ref="FQ18" ca="1" si="40">AO18+BK18+CG18+DC18+DY18+EU18</f>
        <v>#NAME?</v>
      </c>
      <c r="FR18" s="93" t="e">
        <f t="shared" ref="FR18" ca="1" si="41">AP18+BL18+CH18+DD18+DZ18+EV18</f>
        <v>#NAME?</v>
      </c>
      <c r="FS18" s="93" t="e">
        <f t="shared" ref="FS18" ca="1" si="42">AQ18+BM18+CI18+DE18+EA18+EW18</f>
        <v>#NAME?</v>
      </c>
      <c r="FT18" s="93" t="e">
        <f t="shared" ref="FT18" ca="1" si="43">AR18+BN18+CJ18+DF18+EB18+EX18</f>
        <v>#NAME?</v>
      </c>
      <c r="FU18" s="96" t="e">
        <f ca="1">SUM(FK18:FT18)</f>
        <v>#NAME?</v>
      </c>
    </row>
    <row r="19" spans="1:177" x14ac:dyDescent="0.25">
      <c r="A19" s="6" t="s">
        <v>64</v>
      </c>
      <c r="B19" s="14"/>
      <c r="C19" s="13"/>
      <c r="D19" s="12"/>
      <c r="E19" s="56" t="e">
        <f ca="1">E17*(H19-G19)/365.25</f>
        <v>#NAME?</v>
      </c>
      <c r="F19" s="26"/>
      <c r="G19" s="64" t="e">
        <f ca="1">G27</f>
        <v>#NAME?</v>
      </c>
      <c r="H19" s="81">
        <f>H24</f>
        <v>46022</v>
      </c>
      <c r="I19" s="26"/>
      <c r="J19" s="57" t="e">
        <f t="shared" ref="J19:S19" ca="1" si="44">(AI19*AT19)+(BE19*BP19)+(CA19*CL19)+(CW19*DH19)+(DS19*ED19)+(EO19*EZ19)</f>
        <v>#NAME?</v>
      </c>
      <c r="K19" s="60" t="e">
        <f t="shared" ca="1" si="44"/>
        <v>#NAME?</v>
      </c>
      <c r="L19" s="60" t="e">
        <f t="shared" ca="1" si="44"/>
        <v>#NAME?</v>
      </c>
      <c r="M19" s="60" t="e">
        <f t="shared" ca="1" si="44"/>
        <v>#NAME?</v>
      </c>
      <c r="N19" s="60" t="e">
        <f t="shared" ca="1" si="44"/>
        <v>#NAME?</v>
      </c>
      <c r="O19" s="60" t="e">
        <f t="shared" ca="1" si="44"/>
        <v>#NAME?</v>
      </c>
      <c r="P19" s="60" t="e">
        <f t="shared" ca="1" si="44"/>
        <v>#NAME?</v>
      </c>
      <c r="Q19" s="60" t="e">
        <f t="shared" ca="1" si="44"/>
        <v>#NAME?</v>
      </c>
      <c r="R19" s="60" t="e">
        <f t="shared" ca="1" si="44"/>
        <v>#NAME?</v>
      </c>
      <c r="S19" s="60" t="e">
        <f t="shared" ca="1" si="44"/>
        <v>#NAME?</v>
      </c>
      <c r="T19" s="62" t="e">
        <f ca="1">SUM(J19:S19)</f>
        <v>#NAME?</v>
      </c>
      <c r="V19" s="29" t="e">
        <f t="shared" ca="1" si="24"/>
        <v>#NAME?</v>
      </c>
      <c r="W19" s="23" t="e">
        <f t="shared" ca="1" si="24"/>
        <v>#NAME?</v>
      </c>
      <c r="X19" s="23" t="e">
        <f t="shared" ca="1" si="24"/>
        <v>#NAME?</v>
      </c>
      <c r="Y19" s="23" t="e">
        <f t="shared" ca="1" si="24"/>
        <v>#NAME?</v>
      </c>
      <c r="Z19" s="23" t="e">
        <f t="shared" ca="1" si="24"/>
        <v>#NAME?</v>
      </c>
      <c r="AA19" s="23" t="e">
        <f t="shared" ca="1" si="24"/>
        <v>#NAME?</v>
      </c>
      <c r="AB19" s="23" t="e">
        <f t="shared" ca="1" si="24"/>
        <v>#NAME?</v>
      </c>
      <c r="AC19" s="23" t="e">
        <f t="shared" ca="1" si="24"/>
        <v>#NAME?</v>
      </c>
      <c r="AD19" s="23" t="e">
        <f t="shared" ca="1" si="24"/>
        <v>#NAME?</v>
      </c>
      <c r="AE19" s="23" t="e">
        <f t="shared" ca="1" si="24"/>
        <v>#NAME?</v>
      </c>
      <c r="AF19" s="99" t="e">
        <f ca="1">SUM(V19:AE19)</f>
        <v>#NAME?</v>
      </c>
      <c r="AG19" s="102" t="e">
        <f ca="1">AF19-E19</f>
        <v>#NAME?</v>
      </c>
      <c r="AI19" s="6">
        <f t="shared" si="25"/>
        <v>0</v>
      </c>
      <c r="AJ19" s="7">
        <f t="shared" si="25"/>
        <v>0</v>
      </c>
      <c r="AK19" s="7">
        <f t="shared" si="25"/>
        <v>0</v>
      </c>
      <c r="AL19" s="7">
        <f t="shared" si="25"/>
        <v>0</v>
      </c>
      <c r="AM19" s="7">
        <f t="shared" si="25"/>
        <v>0</v>
      </c>
      <c r="AN19" s="7">
        <f t="shared" si="25"/>
        <v>0</v>
      </c>
      <c r="AO19" s="7">
        <f t="shared" si="25"/>
        <v>0</v>
      </c>
      <c r="AP19" s="7">
        <f t="shared" si="25"/>
        <v>0</v>
      </c>
      <c r="AQ19" s="7">
        <f t="shared" si="25"/>
        <v>0</v>
      </c>
      <c r="AR19" s="7">
        <f t="shared" si="25"/>
        <v>0</v>
      </c>
      <c r="AS19" s="7"/>
      <c r="AT19" s="59">
        <v>0</v>
      </c>
      <c r="AU19" s="59">
        <v>0</v>
      </c>
      <c r="AV19" s="59">
        <v>0</v>
      </c>
      <c r="AW19" s="59">
        <v>0</v>
      </c>
      <c r="AX19" s="59">
        <v>0</v>
      </c>
      <c r="AY19" s="59">
        <v>0</v>
      </c>
      <c r="AZ19" s="59">
        <v>0</v>
      </c>
      <c r="BA19" s="59">
        <v>0</v>
      </c>
      <c r="BB19" s="59">
        <v>0</v>
      </c>
      <c r="BC19" s="59">
        <v>0</v>
      </c>
      <c r="BD19" s="7"/>
      <c r="BE19" s="7" t="e">
        <f t="shared" ca="1" si="26"/>
        <v>#NAME?</v>
      </c>
      <c r="BF19" s="7" t="e">
        <f t="shared" ca="1" si="26"/>
        <v>#NAME?</v>
      </c>
      <c r="BG19" s="7" t="e">
        <f t="shared" ca="1" si="26"/>
        <v>#NAME?</v>
      </c>
      <c r="BH19" s="7" t="e">
        <f t="shared" ca="1" si="26"/>
        <v>#NAME?</v>
      </c>
      <c r="BI19" s="7" t="e">
        <f t="shared" ca="1" si="26"/>
        <v>#NAME?</v>
      </c>
      <c r="BJ19" s="7" t="e">
        <f t="shared" ca="1" si="26"/>
        <v>#NAME?</v>
      </c>
      <c r="BK19" s="7" t="e">
        <f t="shared" ca="1" si="26"/>
        <v>#NAME?</v>
      </c>
      <c r="BL19" s="7" t="e">
        <f t="shared" ca="1" si="26"/>
        <v>#NAME?</v>
      </c>
      <c r="BM19" s="7" t="e">
        <f t="shared" ca="1" si="26"/>
        <v>#NAME?</v>
      </c>
      <c r="BN19" s="7" t="e">
        <f t="shared" ca="1" si="26"/>
        <v>#NAME?</v>
      </c>
      <c r="BO19" s="7"/>
      <c r="BP19" s="55" t="e">
        <f t="shared" ref="BP19:BY19" ca="1" si="45">($H19-J$8)/($H19-$G19)</f>
        <v>#NAME?</v>
      </c>
      <c r="BQ19" s="55" t="e">
        <f t="shared" ca="1" si="45"/>
        <v>#NAME?</v>
      </c>
      <c r="BR19" s="55" t="e">
        <f t="shared" ca="1" si="45"/>
        <v>#NAME?</v>
      </c>
      <c r="BS19" s="55" t="e">
        <f t="shared" ca="1" si="45"/>
        <v>#NAME?</v>
      </c>
      <c r="BT19" s="55" t="e">
        <f t="shared" ca="1" si="45"/>
        <v>#NAME?</v>
      </c>
      <c r="BU19" s="55" t="e">
        <f t="shared" ca="1" si="45"/>
        <v>#NAME?</v>
      </c>
      <c r="BV19" s="55" t="e">
        <f t="shared" ca="1" si="45"/>
        <v>#NAME?</v>
      </c>
      <c r="BW19" s="55" t="e">
        <f t="shared" ca="1" si="45"/>
        <v>#NAME?</v>
      </c>
      <c r="BX19" s="55" t="e">
        <f t="shared" ca="1" si="45"/>
        <v>#NAME?</v>
      </c>
      <c r="BY19" s="55" t="e">
        <f t="shared" ca="1" si="45"/>
        <v>#NAME?</v>
      </c>
      <c r="BZ19" s="7"/>
      <c r="CA19" s="7" t="e">
        <f t="shared" ca="1" si="28"/>
        <v>#NAME?</v>
      </c>
      <c r="CB19" s="7" t="e">
        <f t="shared" ca="1" si="28"/>
        <v>#NAME?</v>
      </c>
      <c r="CC19" s="7" t="e">
        <f t="shared" ca="1" si="28"/>
        <v>#NAME?</v>
      </c>
      <c r="CD19" s="7" t="e">
        <f t="shared" ca="1" si="28"/>
        <v>#NAME?</v>
      </c>
      <c r="CE19" s="7" t="e">
        <f t="shared" ca="1" si="28"/>
        <v>#NAME?</v>
      </c>
      <c r="CF19" s="7" t="e">
        <f t="shared" ca="1" si="28"/>
        <v>#NAME?</v>
      </c>
      <c r="CG19" s="7" t="e">
        <f t="shared" ca="1" si="28"/>
        <v>#NAME?</v>
      </c>
      <c r="CH19" s="7" t="e">
        <f t="shared" ca="1" si="28"/>
        <v>#NAME?</v>
      </c>
      <c r="CI19" s="7" t="e">
        <f t="shared" ca="1" si="28"/>
        <v>#NAME?</v>
      </c>
      <c r="CJ19" s="7" t="e">
        <f t="shared" ca="1" si="28"/>
        <v>#NAME?</v>
      </c>
      <c r="CK19" s="7"/>
      <c r="CL19" s="55" t="e">
        <f t="shared" ref="CL19:CU19" ca="1" si="46">(K$8-J$8)/($H19-$G19)</f>
        <v>#NAME?</v>
      </c>
      <c r="CM19" s="55" t="e">
        <f t="shared" ca="1" si="46"/>
        <v>#NAME?</v>
      </c>
      <c r="CN19" s="55" t="e">
        <f t="shared" ca="1" si="46"/>
        <v>#NAME?</v>
      </c>
      <c r="CO19" s="55" t="e">
        <f t="shared" ca="1" si="46"/>
        <v>#NAME?</v>
      </c>
      <c r="CP19" s="55" t="e">
        <f t="shared" ca="1" si="46"/>
        <v>#NAME?</v>
      </c>
      <c r="CQ19" s="55" t="e">
        <f t="shared" ca="1" si="46"/>
        <v>#NAME?</v>
      </c>
      <c r="CR19" s="55" t="e">
        <f t="shared" ca="1" si="46"/>
        <v>#NAME?</v>
      </c>
      <c r="CS19" s="55" t="e">
        <f t="shared" ca="1" si="46"/>
        <v>#NAME?</v>
      </c>
      <c r="CT19" s="55" t="e">
        <f t="shared" ca="1" si="46"/>
        <v>#NAME?</v>
      </c>
      <c r="CU19" s="55" t="e">
        <f t="shared" ca="1" si="46"/>
        <v>#NAME?</v>
      </c>
      <c r="CV19" s="7"/>
      <c r="CW19" s="7" t="e">
        <f t="shared" ca="1" si="30"/>
        <v>#NAME?</v>
      </c>
      <c r="CX19" s="7" t="e">
        <f t="shared" ca="1" si="30"/>
        <v>#NAME?</v>
      </c>
      <c r="CY19" s="7" t="e">
        <f t="shared" ca="1" si="30"/>
        <v>#NAME?</v>
      </c>
      <c r="CZ19" s="7" t="e">
        <f t="shared" ca="1" si="30"/>
        <v>#NAME?</v>
      </c>
      <c r="DA19" s="7" t="e">
        <f t="shared" ca="1" si="30"/>
        <v>#NAME?</v>
      </c>
      <c r="DB19" s="7" t="e">
        <f t="shared" ca="1" si="30"/>
        <v>#NAME?</v>
      </c>
      <c r="DC19" s="7" t="e">
        <f t="shared" ca="1" si="30"/>
        <v>#NAME?</v>
      </c>
      <c r="DD19" s="7" t="e">
        <f t="shared" ca="1" si="30"/>
        <v>#NAME?</v>
      </c>
      <c r="DE19" s="7" t="e">
        <f t="shared" ca="1" si="30"/>
        <v>#NAME?</v>
      </c>
      <c r="DF19" s="7" t="e">
        <f t="shared" ca="1" si="30"/>
        <v>#NAME?</v>
      </c>
      <c r="DG19" s="7"/>
      <c r="DH19" s="39">
        <v>1</v>
      </c>
      <c r="DI19" s="39">
        <v>1</v>
      </c>
      <c r="DJ19" s="39">
        <v>1</v>
      </c>
      <c r="DK19" s="39">
        <v>1</v>
      </c>
      <c r="DL19" s="39">
        <v>1</v>
      </c>
      <c r="DM19" s="39">
        <v>1</v>
      </c>
      <c r="DN19" s="39">
        <v>1</v>
      </c>
      <c r="DO19" s="39">
        <v>1</v>
      </c>
      <c r="DP19" s="39">
        <v>1</v>
      </c>
      <c r="DQ19" s="39">
        <v>1</v>
      </c>
      <c r="DR19" s="7"/>
      <c r="DS19" s="7" t="e">
        <f t="shared" ca="1" si="31"/>
        <v>#NAME?</v>
      </c>
      <c r="DT19" s="7" t="e">
        <f t="shared" ca="1" si="31"/>
        <v>#NAME?</v>
      </c>
      <c r="DU19" s="7" t="e">
        <f t="shared" ca="1" si="31"/>
        <v>#NAME?</v>
      </c>
      <c r="DV19" s="7" t="e">
        <f t="shared" ca="1" si="31"/>
        <v>#NAME?</v>
      </c>
      <c r="DW19" s="7" t="e">
        <f t="shared" ca="1" si="31"/>
        <v>#NAME?</v>
      </c>
      <c r="DX19" s="7" t="e">
        <f t="shared" ca="1" si="31"/>
        <v>#NAME?</v>
      </c>
      <c r="DY19" s="7" t="e">
        <f t="shared" ca="1" si="31"/>
        <v>#NAME?</v>
      </c>
      <c r="DZ19" s="7" t="e">
        <f t="shared" ca="1" si="31"/>
        <v>#NAME?</v>
      </c>
      <c r="EA19" s="7" t="e">
        <f t="shared" ca="1" si="31"/>
        <v>#NAME?</v>
      </c>
      <c r="EB19" s="7" t="e">
        <f t="shared" ca="1" si="31"/>
        <v>#NAME?</v>
      </c>
      <c r="EC19" s="7"/>
      <c r="ED19" s="55" t="e">
        <f t="shared" ref="ED19:EM19" ca="1" si="47">(K$8-$G19)/($H19-$G19)</f>
        <v>#NAME?</v>
      </c>
      <c r="EE19" s="55" t="e">
        <f t="shared" ca="1" si="47"/>
        <v>#NAME?</v>
      </c>
      <c r="EF19" s="55" t="e">
        <f t="shared" ca="1" si="47"/>
        <v>#NAME?</v>
      </c>
      <c r="EG19" s="55" t="e">
        <f t="shared" ca="1" si="47"/>
        <v>#NAME?</v>
      </c>
      <c r="EH19" s="55" t="e">
        <f t="shared" ca="1" si="47"/>
        <v>#NAME?</v>
      </c>
      <c r="EI19" s="55" t="e">
        <f t="shared" ca="1" si="47"/>
        <v>#NAME?</v>
      </c>
      <c r="EJ19" s="55" t="e">
        <f t="shared" ca="1" si="47"/>
        <v>#NAME?</v>
      </c>
      <c r="EK19" s="55" t="e">
        <f t="shared" ca="1" si="47"/>
        <v>#NAME?</v>
      </c>
      <c r="EL19" s="55" t="e">
        <f t="shared" ca="1" si="47"/>
        <v>#NAME?</v>
      </c>
      <c r="EM19" s="55" t="e">
        <f t="shared" ca="1" si="47"/>
        <v>#NAME?</v>
      </c>
      <c r="EN19" s="7"/>
      <c r="EO19" s="7" t="e">
        <f t="shared" ca="1" si="33"/>
        <v>#NAME?</v>
      </c>
      <c r="EP19" s="7" t="e">
        <f t="shared" ca="1" si="33"/>
        <v>#NAME?</v>
      </c>
      <c r="EQ19" s="7" t="e">
        <f t="shared" ca="1" si="33"/>
        <v>#NAME?</v>
      </c>
      <c r="ER19" s="7" t="e">
        <f t="shared" ca="1" si="33"/>
        <v>#NAME?</v>
      </c>
      <c r="ES19" s="7" t="e">
        <f t="shared" ca="1" si="33"/>
        <v>#NAME?</v>
      </c>
      <c r="ET19" s="7" t="e">
        <f t="shared" ca="1" si="33"/>
        <v>#NAME?</v>
      </c>
      <c r="EU19" s="7" t="e">
        <f t="shared" ca="1" si="33"/>
        <v>#NAME?</v>
      </c>
      <c r="EV19" s="7" t="e">
        <f t="shared" ca="1" si="33"/>
        <v>#NAME?</v>
      </c>
      <c r="EW19" s="7" t="e">
        <f t="shared" ca="1" si="33"/>
        <v>#NAME?</v>
      </c>
      <c r="EX19" s="7" t="e">
        <f t="shared" ca="1" si="33"/>
        <v>#NAME?</v>
      </c>
      <c r="EY19" s="7"/>
      <c r="EZ19" s="59">
        <v>0</v>
      </c>
      <c r="FA19" s="59">
        <v>0</v>
      </c>
      <c r="FB19" s="59">
        <v>0</v>
      </c>
      <c r="FC19" s="59">
        <v>0</v>
      </c>
      <c r="FD19" s="59">
        <v>0</v>
      </c>
      <c r="FE19" s="59">
        <v>0</v>
      </c>
      <c r="FF19" s="59">
        <v>0</v>
      </c>
      <c r="FG19" s="59">
        <v>0</v>
      </c>
      <c r="FH19" s="59">
        <v>0</v>
      </c>
      <c r="FI19" s="59">
        <v>0</v>
      </c>
      <c r="FJ19" s="7"/>
      <c r="FK19" s="7" t="e">
        <f t="shared" ref="FK19:FT19" ca="1" si="48">AI19+BE19+CA19+CW19+DS19+EO19</f>
        <v>#NAME?</v>
      </c>
      <c r="FL19" s="7" t="e">
        <f t="shared" ca="1" si="48"/>
        <v>#NAME?</v>
      </c>
      <c r="FM19" s="7" t="e">
        <f t="shared" ca="1" si="48"/>
        <v>#NAME?</v>
      </c>
      <c r="FN19" s="7" t="e">
        <f t="shared" ca="1" si="48"/>
        <v>#NAME?</v>
      </c>
      <c r="FO19" s="7" t="e">
        <f t="shared" ca="1" si="48"/>
        <v>#NAME?</v>
      </c>
      <c r="FP19" s="7" t="e">
        <f t="shared" ca="1" si="48"/>
        <v>#NAME?</v>
      </c>
      <c r="FQ19" s="7" t="e">
        <f t="shared" ca="1" si="48"/>
        <v>#NAME?</v>
      </c>
      <c r="FR19" s="7" t="e">
        <f t="shared" ca="1" si="48"/>
        <v>#NAME?</v>
      </c>
      <c r="FS19" s="7" t="e">
        <f t="shared" ca="1" si="48"/>
        <v>#NAME?</v>
      </c>
      <c r="FT19" s="7" t="e">
        <f t="shared" ca="1" si="48"/>
        <v>#NAME?</v>
      </c>
      <c r="FU19" s="8" t="e">
        <f ca="1">SUM(FK19:FT19)</f>
        <v>#NAME?</v>
      </c>
    </row>
    <row r="20" spans="1:177" ht="7.5" customHeight="1" x14ac:dyDescent="0.25">
      <c r="A20" s="18"/>
      <c r="B20" s="19"/>
      <c r="C20" s="19"/>
      <c r="D20" s="19"/>
      <c r="E20" s="20"/>
      <c r="F20" s="7"/>
      <c r="G20" s="6"/>
      <c r="H20" s="8"/>
      <c r="I20" s="7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20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0"/>
      <c r="AI20" s="18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20"/>
    </row>
    <row r="21" spans="1:177" ht="7.5" customHeight="1" x14ac:dyDescent="0.25">
      <c r="A21" s="7"/>
      <c r="B21" s="7"/>
      <c r="C21" s="7"/>
      <c r="D21" s="7"/>
      <c r="E21" s="7"/>
      <c r="F21" s="7"/>
      <c r="G21" s="6"/>
      <c r="H21" s="8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177" ht="15" customHeight="1" x14ac:dyDescent="0.25">
      <c r="A22" s="43" t="s">
        <v>53</v>
      </c>
      <c r="B22" s="105" t="s">
        <v>22</v>
      </c>
      <c r="C22" s="105"/>
      <c r="D22" s="105"/>
      <c r="E22" s="65" t="s">
        <v>3</v>
      </c>
      <c r="F22" s="65"/>
      <c r="G22" s="45" t="s">
        <v>20</v>
      </c>
      <c r="H22" s="46" t="s">
        <v>21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177" ht="15" customHeight="1" x14ac:dyDescent="0.25">
      <c r="A23" s="6"/>
      <c r="B23" s="48" t="s">
        <v>0</v>
      </c>
      <c r="C23" s="9" t="s">
        <v>1</v>
      </c>
      <c r="D23" s="10" t="s">
        <v>2</v>
      </c>
      <c r="E23" s="45" t="s">
        <v>23</v>
      </c>
      <c r="F23" s="45"/>
      <c r="G23" s="7"/>
      <c r="H23" s="8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177" ht="15" customHeight="1" x14ac:dyDescent="0.25">
      <c r="A24" s="6" t="s">
        <v>50</v>
      </c>
      <c r="B24" s="48"/>
      <c r="C24" s="9"/>
      <c r="D24" s="10"/>
      <c r="E24" s="52"/>
      <c r="F24" s="52"/>
      <c r="G24" s="78">
        <v>42370</v>
      </c>
      <c r="H24" s="79">
        <v>46022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177" ht="15" customHeight="1" x14ac:dyDescent="0.25">
      <c r="A25" s="66" t="s">
        <v>55</v>
      </c>
      <c r="B25" s="49">
        <v>8</v>
      </c>
      <c r="C25" s="50">
        <v>10</v>
      </c>
      <c r="D25" s="51">
        <v>12</v>
      </c>
      <c r="E25" s="26" t="e">
        <f ca="1">_xll.VoseInput("Design and Planning duration","Days")+_xll.VosePERT(B25,C25,D25)*365.25/12</f>
        <v>#NAME?</v>
      </c>
      <c r="F25" s="26"/>
      <c r="G25" s="82">
        <f>G24</f>
        <v>42370</v>
      </c>
      <c r="H25" s="63" t="e">
        <f ca="1">G25+E25</f>
        <v>#NAME?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177" ht="15" customHeight="1" x14ac:dyDescent="0.25">
      <c r="A26" s="66" t="s">
        <v>66</v>
      </c>
      <c r="B26" s="49">
        <v>20</v>
      </c>
      <c r="C26" s="50">
        <v>24</v>
      </c>
      <c r="D26" s="51">
        <v>36</v>
      </c>
      <c r="E26" s="26" t="e">
        <f ca="1">_xll.VoseInput("Store modifications duration","Days")+_xll.VosePERT(B26,C26,D26)*365.25/12</f>
        <v>#NAME?</v>
      </c>
      <c r="F26" s="26"/>
      <c r="G26" s="47" t="e">
        <f ca="1">H25</f>
        <v>#NAME?</v>
      </c>
      <c r="H26" s="63" t="e">
        <f ca="1">G26+E26</f>
        <v>#NAME?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177" ht="15" customHeight="1" x14ac:dyDescent="0.25">
      <c r="A27" s="67" t="s">
        <v>56</v>
      </c>
      <c r="B27" s="68"/>
      <c r="C27" s="69"/>
      <c r="D27" s="70"/>
      <c r="E27" s="98" t="e">
        <f ca="1">H27-G27</f>
        <v>#NAME?</v>
      </c>
      <c r="F27" s="71"/>
      <c r="G27" s="72" t="e">
        <f ca="1">H26</f>
        <v>#NAME?</v>
      </c>
      <c r="H27" s="73">
        <f>H24</f>
        <v>46022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177" ht="6.7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177" x14ac:dyDescent="0.25"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177" x14ac:dyDescent="0.25">
      <c r="A30" s="43" t="s">
        <v>16</v>
      </c>
      <c r="B30" s="4"/>
      <c r="C30" s="4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4"/>
      <c r="V30" s="32" t="s">
        <v>5</v>
      </c>
      <c r="W30" s="32" t="s">
        <v>6</v>
      </c>
      <c r="X30" s="32" t="s">
        <v>7</v>
      </c>
      <c r="Y30" s="32" t="s">
        <v>8</v>
      </c>
      <c r="Z30" s="32" t="s">
        <v>9</v>
      </c>
      <c r="AA30" s="32" t="s">
        <v>10</v>
      </c>
      <c r="AB30" s="32" t="s">
        <v>11</v>
      </c>
      <c r="AC30" s="32" t="s">
        <v>12</v>
      </c>
      <c r="AD30" s="32" t="s">
        <v>13</v>
      </c>
      <c r="AE30" s="32" t="s">
        <v>14</v>
      </c>
      <c r="AF30" s="32" t="s">
        <v>15</v>
      </c>
      <c r="AG30" s="33" t="s">
        <v>67</v>
      </c>
    </row>
    <row r="31" spans="1:177" ht="6" customHeight="1" x14ac:dyDescent="0.25">
      <c r="A31" s="6"/>
      <c r="B31" s="7"/>
      <c r="C31" s="7"/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8"/>
    </row>
    <row r="32" spans="1:177" x14ac:dyDescent="0.25">
      <c r="A32" s="36" t="s">
        <v>46</v>
      </c>
      <c r="B32" s="7"/>
      <c r="C32" s="7"/>
      <c r="D32" s="7"/>
      <c r="E32" s="7"/>
      <c r="F32" s="7"/>
      <c r="G32" s="7"/>
      <c r="H32" s="7"/>
      <c r="I32" s="7"/>
      <c r="J32" s="7"/>
      <c r="K32" s="27"/>
      <c r="L32" s="7"/>
      <c r="M32" s="7"/>
      <c r="N32" s="7"/>
      <c r="O32" s="7"/>
      <c r="P32" s="7"/>
      <c r="Q32" s="7"/>
      <c r="R32" s="7"/>
      <c r="S32" s="7"/>
      <c r="T32" s="7"/>
      <c r="U32" s="7"/>
      <c r="V32" s="23" t="e">
        <f t="shared" ref="V32:AE32" ca="1" si="49">SUM(V10:V12)</f>
        <v>#NAME?</v>
      </c>
      <c r="W32" s="23" t="e">
        <f t="shared" ca="1" si="49"/>
        <v>#NAME?</v>
      </c>
      <c r="X32" s="23" t="e">
        <f t="shared" ca="1" si="49"/>
        <v>#NAME?</v>
      </c>
      <c r="Y32" s="23" t="e">
        <f t="shared" ca="1" si="49"/>
        <v>#NAME?</v>
      </c>
      <c r="Z32" s="23" t="e">
        <f t="shared" ca="1" si="49"/>
        <v>#NAME?</v>
      </c>
      <c r="AA32" s="23" t="e">
        <f t="shared" ca="1" si="49"/>
        <v>#NAME?</v>
      </c>
      <c r="AB32" s="23" t="e">
        <f t="shared" ca="1" si="49"/>
        <v>#NAME?</v>
      </c>
      <c r="AC32" s="23" t="e">
        <f t="shared" ca="1" si="49"/>
        <v>#NAME?</v>
      </c>
      <c r="AD32" s="23" t="e">
        <f t="shared" ca="1" si="49"/>
        <v>#NAME?</v>
      </c>
      <c r="AE32" s="23" t="e">
        <f t="shared" ca="1" si="49"/>
        <v>#NAME?</v>
      </c>
      <c r="AF32" s="23" t="e">
        <f t="shared" ref="AF32:AF34" ca="1" si="50">SUM(V32:AE32)</f>
        <v>#NAME?</v>
      </c>
      <c r="AG32" s="102" t="e">
        <f ca="1">AF32-SUM(E10:E12)</f>
        <v>#NAME?</v>
      </c>
    </row>
    <row r="33" spans="1:33" x14ac:dyDescent="0.25">
      <c r="A33" s="36" t="s">
        <v>47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23" t="e">
        <f ca="1">SUM(V18:V19)</f>
        <v>#NAME?</v>
      </c>
      <c r="W33" s="23" t="e">
        <f t="shared" ref="W33:AE33" ca="1" si="51">SUM(W18:W19)</f>
        <v>#NAME?</v>
      </c>
      <c r="X33" s="23" t="e">
        <f t="shared" ca="1" si="51"/>
        <v>#NAME?</v>
      </c>
      <c r="Y33" s="23" t="e">
        <f t="shared" ca="1" si="51"/>
        <v>#NAME?</v>
      </c>
      <c r="Z33" s="23" t="e">
        <f t="shared" ca="1" si="51"/>
        <v>#NAME?</v>
      </c>
      <c r="AA33" s="23" t="e">
        <f t="shared" ca="1" si="51"/>
        <v>#NAME?</v>
      </c>
      <c r="AB33" s="23" t="e">
        <f t="shared" ca="1" si="51"/>
        <v>#NAME?</v>
      </c>
      <c r="AC33" s="23" t="e">
        <f t="shared" ca="1" si="51"/>
        <v>#NAME?</v>
      </c>
      <c r="AD33" s="23" t="e">
        <f t="shared" ca="1" si="51"/>
        <v>#NAME?</v>
      </c>
      <c r="AE33" s="23" t="e">
        <f t="shared" ca="1" si="51"/>
        <v>#NAME?</v>
      </c>
      <c r="AF33" s="23" t="e">
        <f t="shared" ca="1" si="50"/>
        <v>#NAME?</v>
      </c>
      <c r="AG33" s="102" t="e">
        <f ca="1">AF33-SUM(E18:E19)</f>
        <v>#NAME?</v>
      </c>
    </row>
    <row r="34" spans="1:33" x14ac:dyDescent="0.25">
      <c r="A34" s="36" t="s">
        <v>48</v>
      </c>
      <c r="B34" s="7"/>
      <c r="C34" s="7"/>
      <c r="D34" s="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7"/>
      <c r="V34" s="23" t="e">
        <f ca="1">V33-V32</f>
        <v>#NAME?</v>
      </c>
      <c r="W34" s="23" t="e">
        <f t="shared" ref="W34:AE34" ca="1" si="52">W33-W32</f>
        <v>#NAME?</v>
      </c>
      <c r="X34" s="23" t="e">
        <f t="shared" ca="1" si="52"/>
        <v>#NAME?</v>
      </c>
      <c r="Y34" s="23" t="e">
        <f t="shared" ca="1" si="52"/>
        <v>#NAME?</v>
      </c>
      <c r="Z34" s="23" t="e">
        <f t="shared" ca="1" si="52"/>
        <v>#NAME?</v>
      </c>
      <c r="AA34" s="23" t="e">
        <f t="shared" ca="1" si="52"/>
        <v>#NAME?</v>
      </c>
      <c r="AB34" s="23" t="e">
        <f t="shared" ca="1" si="52"/>
        <v>#NAME?</v>
      </c>
      <c r="AC34" s="23" t="e">
        <f t="shared" ca="1" si="52"/>
        <v>#NAME?</v>
      </c>
      <c r="AD34" s="23" t="e">
        <f t="shared" ca="1" si="52"/>
        <v>#NAME?</v>
      </c>
      <c r="AE34" s="23" t="e">
        <f t="shared" ca="1" si="52"/>
        <v>#NAME?</v>
      </c>
      <c r="AF34" s="23" t="e">
        <f t="shared" ca="1" si="50"/>
        <v>#NAME?</v>
      </c>
      <c r="AG34" s="24"/>
    </row>
    <row r="35" spans="1:33" x14ac:dyDescent="0.25">
      <c r="A35" s="6" t="s">
        <v>4</v>
      </c>
      <c r="B35" s="38">
        <v>0.06</v>
      </c>
      <c r="C35" s="7"/>
      <c r="D35" s="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7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</row>
    <row r="36" spans="1:33" x14ac:dyDescent="0.25">
      <c r="A36" s="36" t="s">
        <v>17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5">
        <f>1/SQRT(1+B35)</f>
        <v>0.97128586235726422</v>
      </c>
      <c r="W36" s="75">
        <f>V36/(1+$B35)</f>
        <v>0.91630741731817378</v>
      </c>
      <c r="X36" s="75">
        <f t="shared" ref="X36:AE36" si="53">W36/(1+$B35)</f>
        <v>0.86444095973412616</v>
      </c>
      <c r="Y36" s="75">
        <f t="shared" si="53"/>
        <v>0.81551033937181705</v>
      </c>
      <c r="Z36" s="75">
        <f t="shared" si="53"/>
        <v>0.76934937676586512</v>
      </c>
      <c r="AA36" s="75">
        <f t="shared" si="53"/>
        <v>0.72580129883572175</v>
      </c>
      <c r="AB36" s="75">
        <f t="shared" si="53"/>
        <v>0.68471820644879411</v>
      </c>
      <c r="AC36" s="75">
        <f t="shared" si="53"/>
        <v>0.64596057212150382</v>
      </c>
      <c r="AD36" s="75">
        <f t="shared" si="53"/>
        <v>0.60939676615236205</v>
      </c>
      <c r="AE36" s="75">
        <f t="shared" si="53"/>
        <v>0.57490260957770001</v>
      </c>
      <c r="AF36" s="23"/>
      <c r="AG36" s="24"/>
    </row>
    <row r="37" spans="1:33" ht="15.75" x14ac:dyDescent="0.25">
      <c r="A37" s="36" t="s">
        <v>72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23" t="e">
        <f ca="1">V34*V36</f>
        <v>#NAME?</v>
      </c>
      <c r="W37" s="23" t="e">
        <f t="shared" ref="W37:AE37" ca="1" si="54">W34*W36</f>
        <v>#NAME?</v>
      </c>
      <c r="X37" s="23" t="e">
        <f t="shared" ca="1" si="54"/>
        <v>#NAME?</v>
      </c>
      <c r="Y37" s="23" t="e">
        <f t="shared" ca="1" si="54"/>
        <v>#NAME?</v>
      </c>
      <c r="Z37" s="23" t="e">
        <f t="shared" ca="1" si="54"/>
        <v>#NAME?</v>
      </c>
      <c r="AA37" s="23" t="e">
        <f t="shared" ca="1" si="54"/>
        <v>#NAME?</v>
      </c>
      <c r="AB37" s="23" t="e">
        <f t="shared" ca="1" si="54"/>
        <v>#NAME?</v>
      </c>
      <c r="AC37" s="23" t="e">
        <f t="shared" ca="1" si="54"/>
        <v>#NAME?</v>
      </c>
      <c r="AD37" s="23" t="e">
        <f t="shared" ca="1" si="54"/>
        <v>#NAME?</v>
      </c>
      <c r="AE37" s="23" t="e">
        <f t="shared" ca="1" si="54"/>
        <v>#NAME?</v>
      </c>
      <c r="AF37" s="101" t="e">
        <f ca="1">_xll.VoseOutput("Net Present Value at 10 years","$k")+SUM(V37:AE37)</f>
        <v>#NAME?</v>
      </c>
      <c r="AG37" s="102" t="e">
        <f ca="1">AF37-AE38</f>
        <v>#NAME?</v>
      </c>
    </row>
    <row r="38" spans="1:33" x14ac:dyDescent="0.25">
      <c r="A38" s="40" t="s">
        <v>73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3" t="e">
        <f ca="1">V37</f>
        <v>#NAME?</v>
      </c>
      <c r="W38" s="23" t="e">
        <f ca="1">V38+W37</f>
        <v>#NAME?</v>
      </c>
      <c r="X38" s="23" t="e">
        <f t="shared" ref="X38:AE38" ca="1" si="55">W38+X37</f>
        <v>#NAME?</v>
      </c>
      <c r="Y38" s="23" t="e">
        <f t="shared" ca="1" si="55"/>
        <v>#NAME?</v>
      </c>
      <c r="Z38" s="23" t="e">
        <f t="shared" ca="1" si="55"/>
        <v>#NAME?</v>
      </c>
      <c r="AA38" s="23" t="e">
        <f t="shared" ca="1" si="55"/>
        <v>#NAME?</v>
      </c>
      <c r="AB38" s="23" t="e">
        <f t="shared" ca="1" si="55"/>
        <v>#NAME?</v>
      </c>
      <c r="AC38" s="23" t="e">
        <f t="shared" ca="1" si="55"/>
        <v>#NAME?</v>
      </c>
      <c r="AD38" s="23" t="e">
        <f t="shared" ca="1" si="55"/>
        <v>#NAME?</v>
      </c>
      <c r="AE38" s="23" t="e">
        <f t="shared" ca="1" si="55"/>
        <v>#NAME?</v>
      </c>
      <c r="AF38" s="23"/>
      <c r="AG38" s="24"/>
    </row>
    <row r="39" spans="1:33" ht="6.75" customHeight="1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0"/>
    </row>
    <row r="41" spans="1:33" x14ac:dyDescent="0.25">
      <c r="A41" s="42" t="s">
        <v>18</v>
      </c>
    </row>
    <row r="42" spans="1:33" x14ac:dyDescent="0.25">
      <c r="A42" t="s">
        <v>75</v>
      </c>
    </row>
    <row r="43" spans="1:33" x14ac:dyDescent="0.25">
      <c r="A43" t="s">
        <v>71</v>
      </c>
    </row>
    <row r="44" spans="1:33" x14ac:dyDescent="0.25">
      <c r="A44" s="97" t="s">
        <v>58</v>
      </c>
    </row>
    <row r="45" spans="1:33" x14ac:dyDescent="0.25">
      <c r="A45" t="s">
        <v>59</v>
      </c>
    </row>
    <row r="46" spans="1:33" x14ac:dyDescent="0.25">
      <c r="A46" t="s">
        <v>60</v>
      </c>
    </row>
    <row r="47" spans="1:33" x14ac:dyDescent="0.25">
      <c r="A47" t="s">
        <v>69</v>
      </c>
    </row>
    <row r="48" spans="1:33" x14ac:dyDescent="0.25">
      <c r="A48" t="s">
        <v>68</v>
      </c>
    </row>
  </sheetData>
  <mergeCells count="22">
    <mergeCell ref="FK8:FU8"/>
    <mergeCell ref="DS6:EM6"/>
    <mergeCell ref="DS8:EB8"/>
    <mergeCell ref="ED8:EM8"/>
    <mergeCell ref="EO6:FI6"/>
    <mergeCell ref="EO8:EX8"/>
    <mergeCell ref="EZ8:FI8"/>
    <mergeCell ref="CA6:CU6"/>
    <mergeCell ref="CA8:CJ8"/>
    <mergeCell ref="CL8:CU8"/>
    <mergeCell ref="CW6:DQ6"/>
    <mergeCell ref="CW8:DF8"/>
    <mergeCell ref="DH8:DQ8"/>
    <mergeCell ref="B22:D22"/>
    <mergeCell ref="AI6:BC6"/>
    <mergeCell ref="AI8:AR8"/>
    <mergeCell ref="AT8:BC8"/>
    <mergeCell ref="BE6:BY6"/>
    <mergeCell ref="BE8:BN8"/>
    <mergeCell ref="BP8:BY8"/>
    <mergeCell ref="B8:E8"/>
    <mergeCell ref="B14:E14"/>
  </mergeCells>
  <conditionalFormatting sqref="T10">
    <cfRule type="cellIs" dxfId="7" priority="8" operator="notEqual">
      <formula>1</formula>
    </cfRule>
  </conditionalFormatting>
  <conditionalFormatting sqref="T18">
    <cfRule type="cellIs" dxfId="6" priority="6" operator="notEqual">
      <formula>1</formula>
    </cfRule>
  </conditionalFormatting>
  <conditionalFormatting sqref="T19 T11:T12">
    <cfRule type="cellIs" dxfId="5" priority="7" operator="notEqual">
      <formula>1</formula>
    </cfRule>
  </conditionalFormatting>
  <conditionalFormatting sqref="AG10">
    <cfRule type="cellIs" dxfId="4" priority="5" operator="notEqual">
      <formula>0</formula>
    </cfRule>
  </conditionalFormatting>
  <conditionalFormatting sqref="AG11:AG12">
    <cfRule type="cellIs" dxfId="3" priority="4" operator="notEqual">
      <formula>0</formula>
    </cfRule>
  </conditionalFormatting>
  <conditionalFormatting sqref="AG19">
    <cfRule type="cellIs" dxfId="2" priority="3" operator="notEqual">
      <formula>0</formula>
    </cfRule>
  </conditionalFormatting>
  <conditionalFormatting sqref="AG18">
    <cfRule type="cellIs" dxfId="1" priority="2" operator="notEqual">
      <formula>0</formula>
    </cfRule>
  </conditionalFormatting>
  <conditionalFormatting sqref="AG37 AG32:AG33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G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44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276225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44" r:id="rId4"/>
      </mc:Fallback>
    </mc:AlternateContent>
    <mc:AlternateContent xmlns:mc="http://schemas.openxmlformats.org/markup-compatibility/2006">
      <mc:Choice Requires="x14">
        <oleObject progId="Packager Shell Object" shapeId="4145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504825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45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6.2 - ModelRisk</vt:lpstr>
      <vt:lpstr>ModelRiskSYS1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2016-03-18T10:58:05Z</dcterms:modified>
</cp:coreProperties>
</file>